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417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ressoud/Dropbox/Personal/CBMS/Survey/2015 Tables/"/>
    </mc:Choice>
  </mc:AlternateContent>
  <bookViews>
    <workbookView xWindow="14060" yWindow="800" windowWidth="20380" windowHeight="17240" tabRatio="846" activeTab="1"/>
  </bookViews>
  <sheets>
    <sheet name="A.1-1" sheetId="10" r:id="rId1"/>
    <sheet name=" A.1-2" sheetId="11" r:id="rId2"/>
    <sheet name="A.1-3" sheetId="12" r:id="rId3"/>
    <sheet name="A.1-4" sheetId="13" r:id="rId4"/>
    <sheet name="A.2-1 all stat" sheetId="14" r:id="rId5"/>
    <sheet name="A.2-2 all stat" sheetId="29" r:id="rId6"/>
    <sheet name="A.2-3 all stat" sheetId="15" r:id="rId7"/>
    <sheet name="A.3 CS in Math" sheetId="22" r:id="rId8"/>
  </sheets>
  <definedNames>
    <definedName name="_xlnm.Print_Area" localSheetId="1">' A.1-2'!$C$2:$S$23</definedName>
    <definedName name="_xlnm.Print_Area" localSheetId="0">'A.1-1'!$C$1:$T$35</definedName>
    <definedName name="_xlnm.Print_Area" localSheetId="2">'A.1-3'!$C$1:$L$30</definedName>
    <definedName name="_xlnm.Print_Area" localSheetId="3">'A.1-4'!$C$1:$L$24</definedName>
    <definedName name="_xlnm.Print_Area" localSheetId="4">'A.2-1 all stat'!$D$2:$AD$18</definedName>
    <definedName name="_xlnm.Print_Area" localSheetId="5">'A.2-2 all stat'!$C$2:$X$30</definedName>
    <definedName name="_xlnm.Print_Area" localSheetId="6">'A.2-3 all stat'!$C$2:$AC$22</definedName>
    <definedName name="_xlnm.Print_Area" localSheetId="7">'A.3 CS in Math'!$C$2:$Q$24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0" i="15" l="1"/>
  <c r="I19" i="15"/>
  <c r="I18" i="15"/>
  <c r="I17" i="15"/>
  <c r="I16" i="15"/>
  <c r="I15" i="15"/>
  <c r="I14" i="15"/>
  <c r="I12" i="15"/>
  <c r="I11" i="15"/>
  <c r="I10" i="15"/>
  <c r="I28" i="29"/>
  <c r="I27" i="29"/>
  <c r="I26" i="29"/>
  <c r="I25" i="29"/>
  <c r="I24" i="29"/>
  <c r="I23" i="29"/>
  <c r="I22" i="29"/>
  <c r="I21" i="29"/>
  <c r="I20" i="29"/>
  <c r="I19" i="29"/>
  <c r="I18" i="29"/>
  <c r="J16" i="14"/>
  <c r="J15" i="14"/>
  <c r="J14" i="14"/>
  <c r="J13" i="14"/>
  <c r="J11" i="14"/>
  <c r="J10" i="14"/>
  <c r="Y12" i="15"/>
  <c r="Z12" i="15"/>
  <c r="AA12" i="15"/>
  <c r="AB12" i="15"/>
  <c r="Y24" i="29"/>
  <c r="Z24" i="29"/>
  <c r="AA24" i="29"/>
  <c r="AB24" i="29"/>
  <c r="AB28" i="29"/>
  <c r="AA28" i="29"/>
  <c r="Z28" i="29"/>
  <c r="Y28" i="29"/>
  <c r="AB27" i="29"/>
  <c r="AA27" i="29"/>
  <c r="Z27" i="29"/>
  <c r="Y27" i="29"/>
  <c r="AB26" i="29"/>
  <c r="AA26" i="29"/>
  <c r="Z26" i="29"/>
  <c r="Y26" i="29"/>
  <c r="AB25" i="29"/>
  <c r="AA25" i="29"/>
  <c r="Z25" i="29"/>
  <c r="Y25" i="29"/>
  <c r="AB23" i="29"/>
  <c r="AA23" i="29"/>
  <c r="Z23" i="29"/>
  <c r="Y23" i="29"/>
  <c r="AB22" i="29"/>
  <c r="AA22" i="29"/>
  <c r="Z22" i="29"/>
  <c r="Y22" i="29"/>
  <c r="AB21" i="29"/>
  <c r="AA21" i="29"/>
  <c r="Z21" i="29"/>
  <c r="Y21" i="29"/>
  <c r="AB20" i="29"/>
  <c r="AA20" i="29"/>
  <c r="Z20" i="29"/>
  <c r="Y20" i="29"/>
  <c r="AB19" i="29"/>
  <c r="AA19" i="29"/>
  <c r="Z19" i="29"/>
  <c r="Y19" i="29"/>
  <c r="AB16" i="29"/>
  <c r="AA16" i="29"/>
  <c r="Z16" i="29"/>
  <c r="Y16" i="29"/>
  <c r="W16" i="29"/>
  <c r="V16" i="29"/>
  <c r="U16" i="29"/>
  <c r="T16" i="29"/>
  <c r="R16" i="29"/>
  <c r="Q16" i="29"/>
  <c r="P16" i="29"/>
  <c r="O16" i="29"/>
  <c r="M16" i="29"/>
  <c r="H16" i="29"/>
  <c r="L16" i="29"/>
  <c r="K16" i="29"/>
  <c r="J16" i="29"/>
  <c r="AB15" i="29"/>
  <c r="AA15" i="29"/>
  <c r="Z15" i="29"/>
  <c r="Y15" i="29"/>
  <c r="W15" i="29"/>
  <c r="V15" i="29"/>
  <c r="U15" i="29"/>
  <c r="T15" i="29"/>
  <c r="R15" i="29"/>
  <c r="Q15" i="29"/>
  <c r="P15" i="29"/>
  <c r="O15" i="29"/>
  <c r="M15" i="29"/>
  <c r="H15" i="29"/>
  <c r="L15" i="29"/>
  <c r="K15" i="29"/>
  <c r="J15" i="29"/>
  <c r="AB14" i="29"/>
  <c r="AA14" i="29"/>
  <c r="Z14" i="29"/>
  <c r="Y14" i="29"/>
  <c r="W14" i="29"/>
  <c r="H14" i="29"/>
  <c r="V14" i="29"/>
  <c r="U14" i="29"/>
  <c r="T14" i="29"/>
  <c r="AB13" i="29"/>
  <c r="AA13" i="29"/>
  <c r="Z13" i="29"/>
  <c r="Y13" i="29"/>
  <c r="W13" i="29"/>
  <c r="H13" i="29"/>
  <c r="V13" i="29"/>
  <c r="U13" i="29"/>
  <c r="T13" i="29"/>
  <c r="R12" i="29"/>
  <c r="Q12" i="29"/>
  <c r="P12" i="29"/>
  <c r="O12" i="29"/>
  <c r="M12" i="29"/>
  <c r="H12" i="29"/>
  <c r="L12" i="29"/>
  <c r="K12" i="29"/>
  <c r="J12" i="29"/>
  <c r="AB11" i="29"/>
  <c r="AA11" i="29"/>
  <c r="Z11" i="29"/>
  <c r="Y11" i="29"/>
  <c r="W11" i="29"/>
  <c r="V11" i="29"/>
  <c r="U11" i="29"/>
  <c r="T11" i="29"/>
  <c r="R11" i="29"/>
  <c r="Q11" i="29"/>
  <c r="P11" i="29"/>
  <c r="O11" i="29"/>
  <c r="M11" i="29"/>
  <c r="L11" i="29"/>
  <c r="K11" i="29"/>
  <c r="J11" i="29"/>
  <c r="H11" i="29"/>
  <c r="AB10" i="29"/>
  <c r="AA10" i="29"/>
  <c r="Z10" i="29"/>
  <c r="Y10" i="29"/>
  <c r="W10" i="29"/>
  <c r="V10" i="29"/>
  <c r="U10" i="29"/>
  <c r="T10" i="29"/>
  <c r="R10" i="29"/>
  <c r="Q10" i="29"/>
  <c r="P10" i="29"/>
  <c r="O10" i="29"/>
  <c r="M10" i="29"/>
  <c r="H10" i="29"/>
  <c r="L10" i="29"/>
  <c r="K10" i="29"/>
  <c r="J10" i="29"/>
  <c r="AB20" i="15"/>
  <c r="AA20" i="15"/>
  <c r="Z20" i="15"/>
  <c r="Y20" i="15"/>
  <c r="AB19" i="15"/>
  <c r="AA19" i="15"/>
  <c r="Z19" i="15"/>
  <c r="Y19" i="15"/>
  <c r="AB18" i="15"/>
  <c r="AA18" i="15"/>
  <c r="Z18" i="15"/>
  <c r="Y18" i="15"/>
  <c r="AB17" i="15"/>
  <c r="AA17" i="15"/>
  <c r="Z17" i="15"/>
  <c r="Y17" i="15"/>
  <c r="AB16" i="15"/>
  <c r="AA16" i="15"/>
  <c r="Z16" i="15"/>
  <c r="Y16" i="15"/>
  <c r="AB15" i="15"/>
  <c r="AA15" i="15"/>
  <c r="Z15" i="15"/>
  <c r="Y15" i="15"/>
  <c r="AB14" i="15"/>
  <c r="AA14" i="15"/>
  <c r="Z14" i="15"/>
  <c r="Y14" i="15"/>
  <c r="AB13" i="15"/>
  <c r="AA13" i="15"/>
  <c r="Z13" i="15"/>
  <c r="Y13" i="15"/>
  <c r="AB11" i="15"/>
  <c r="AA11" i="15"/>
  <c r="Z11" i="15"/>
  <c r="Y11" i="15"/>
  <c r="AB10" i="15"/>
  <c r="AA10" i="15"/>
  <c r="Z10" i="15"/>
  <c r="Y10" i="15"/>
</calcChain>
</file>

<file path=xl/comments1.xml><?xml version="1.0" encoding="utf-8"?>
<comments xmlns="http://schemas.openxmlformats.org/spreadsheetml/2006/main">
  <authors>
    <author>Robert Delfierro</author>
  </authors>
  <commentList>
    <comment ref="K19" authorId="0">
      <text>
        <r>
          <rPr>
            <b/>
            <sz val="9"/>
            <color indexed="81"/>
            <rFont val="Tahoma"/>
            <family val="2"/>
          </rPr>
          <t>qE1,
Estimate,
Value,
Sample Size = 206 / .</t>
        </r>
      </text>
    </comment>
    <comment ref="M19" authorId="0">
      <text>
        <r>
          <rPr>
            <b/>
            <sz val="9"/>
            <color indexed="81"/>
            <rFont val="Tahoma"/>
            <family val="2"/>
          </rPr>
          <t>HIGHEST_DEGREE - doctorate,
qE1,
Estimate,
Value,
Sample Size = 63 / .</t>
        </r>
      </text>
    </comment>
    <comment ref="N19" authorId="0">
      <text>
        <r>
          <rPr>
            <b/>
            <sz val="9"/>
            <color indexed="81"/>
            <rFont val="Tahoma"/>
            <family val="2"/>
          </rPr>
          <t>HIGHEST_DEGREE - Masters,
qE1,
Estimate,
Value,
Sample Size = 37 / .</t>
        </r>
      </text>
    </comment>
    <comment ref="O19" authorId="0">
      <text>
        <r>
          <rPr>
            <b/>
            <sz val="9"/>
            <color indexed="81"/>
            <rFont val="Tahoma"/>
            <family val="2"/>
          </rPr>
          <t>HIGHEST_DEGREE - Bachelors,
qE1,
Estimate,
Value,
Sample Size = 106 / .</t>
        </r>
      </text>
    </comment>
    <comment ref="P19" authorId="0">
      <text>
        <r>
          <rPr>
            <b/>
            <sz val="9"/>
            <color indexed="81"/>
            <rFont val="Tahoma"/>
            <family val="2"/>
          </rPr>
          <t>HIGHEST_DEGREE - doctorate,
qE1b,
Estimate,
Value,
Sample Size = 63 / .</t>
        </r>
      </text>
    </comment>
    <comment ref="Q19" authorId="0">
      <text>
        <r>
          <rPr>
            <b/>
            <sz val="9"/>
            <color indexed="81"/>
            <rFont val="Tahoma"/>
            <family val="2"/>
          </rPr>
          <t>HIGHEST_DEGREE - Masters,
qE1b,
Estimate,
Value,
Sample Size = 37 / .</t>
        </r>
      </text>
    </comment>
    <comment ref="R19" authorId="0">
      <text>
        <r>
          <rPr>
            <b/>
            <sz val="9"/>
            <color indexed="81"/>
            <rFont val="Tahoma"/>
            <family val="2"/>
          </rPr>
          <t>HIGHEST_DEGREE - Bachelors,
qE1b,
Estimate,
Value,
Sample Size = 106 / .</t>
        </r>
      </text>
    </comment>
    <comment ref="S19" authorId="0">
      <text>
        <r>
          <rPr>
            <b/>
            <sz val="9"/>
            <color indexed="81"/>
            <rFont val="Tahoma"/>
            <family val="2"/>
          </rPr>
          <t>qE1b,
Estimate,
Value,
Sample Size = 206 / .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qE1,
Standard Error,
Value,
Sample Size = 206 / .</t>
        </r>
      </text>
    </comment>
    <comment ref="M20" authorId="0">
      <text>
        <r>
          <rPr>
            <b/>
            <sz val="9"/>
            <color indexed="81"/>
            <rFont val="Tahoma"/>
            <family val="2"/>
          </rPr>
          <t>HIGHEST_DEGREE - doctorate,
qE1,
Standard Error,
Value,
Sample Size = 63 / .</t>
        </r>
      </text>
    </comment>
    <comment ref="N20" authorId="0">
      <text>
        <r>
          <rPr>
            <b/>
            <sz val="9"/>
            <color indexed="81"/>
            <rFont val="Tahoma"/>
            <family val="2"/>
          </rPr>
          <t>HIGHEST_DEGREE - Masters,
qE1,
Standard Error,
Value,
Sample Size = 37 / .</t>
        </r>
      </text>
    </comment>
    <comment ref="O20" authorId="0">
      <text>
        <r>
          <rPr>
            <b/>
            <sz val="9"/>
            <color indexed="81"/>
            <rFont val="Tahoma"/>
            <family val="2"/>
          </rPr>
          <t>HIGHEST_DEGREE - Bachelors,
qE1,
Standard Error,
Value,
Sample Size = 106 / .</t>
        </r>
      </text>
    </comment>
    <comment ref="P20" authorId="0">
      <text>
        <r>
          <rPr>
            <b/>
            <sz val="9"/>
            <color indexed="81"/>
            <rFont val="Tahoma"/>
            <family val="2"/>
          </rPr>
          <t>HIGHEST_DEGREE - doctorate,
qE1b,
Standard Error,
Value,
Sample Size = 63 / .</t>
        </r>
      </text>
    </comment>
    <comment ref="Q20" authorId="0">
      <text>
        <r>
          <rPr>
            <b/>
            <sz val="9"/>
            <color indexed="81"/>
            <rFont val="Tahoma"/>
            <family val="2"/>
          </rPr>
          <t>HIGHEST_DEGREE - Masters,
qE1b,
Standard Error,
Value,
Sample Size = 37 / .</t>
        </r>
      </text>
    </comment>
    <comment ref="R20" authorId="0">
      <text>
        <r>
          <rPr>
            <b/>
            <sz val="9"/>
            <color indexed="81"/>
            <rFont val="Tahoma"/>
            <family val="2"/>
          </rPr>
          <t>HIGHEST_DEGREE - Bachelors,
qE1b,
Standard Error,
Value,
Sample Size = 106 / .</t>
        </r>
      </text>
    </comment>
    <comment ref="S20" authorId="0">
      <text>
        <r>
          <rPr>
            <b/>
            <sz val="9"/>
            <color indexed="81"/>
            <rFont val="Tahoma"/>
            <family val="2"/>
          </rPr>
          <t>qE1b,
Standard Error,
Value,
Sample Size = 206 / .</t>
        </r>
      </text>
    </comment>
    <comment ref="K22" authorId="0">
      <text>
        <r>
          <rPr>
            <b/>
            <sz val="9"/>
            <color indexed="81"/>
            <rFont val="Tahoma"/>
            <family val="2"/>
          </rPr>
          <t>qE6,
Estimate,
Value,
Sample Size = 205 / .</t>
        </r>
      </text>
    </comment>
    <comment ref="L22" authorId="0">
      <text>
        <r>
          <rPr>
            <b/>
            <sz val="9"/>
            <color indexed="81"/>
            <rFont val="Tahoma"/>
            <family val="2"/>
          </rPr>
          <t>qE6,
Standard Error,
Value,
Sample Size = 205 / .</t>
        </r>
      </text>
    </comment>
    <comment ref="M22" authorId="0">
      <text>
        <r>
          <rPr>
            <b/>
            <sz val="9"/>
            <color indexed="81"/>
            <rFont val="Tahoma"/>
            <family val="2"/>
          </rPr>
          <t>HIGHEST_DEGREE - doctorate,
qE6,
Estimate,
Value,
Sample Size = 63 / .</t>
        </r>
      </text>
    </comment>
    <comment ref="N22" authorId="0">
      <text>
        <r>
          <rPr>
            <b/>
            <sz val="9"/>
            <color indexed="81"/>
            <rFont val="Tahoma"/>
            <family val="2"/>
          </rPr>
          <t>HIGHEST_DEGREE - Masters,
qE6,
Estimate,
Value,
Sample Size = 34 / .</t>
        </r>
      </text>
    </comment>
    <comment ref="O22" authorId="0">
      <text>
        <r>
          <rPr>
            <b/>
            <sz val="9"/>
            <color indexed="81"/>
            <rFont val="Tahoma"/>
            <family val="2"/>
          </rPr>
          <t>HIGHEST_DEGREE - Bachelors,
qE6,
Estimate,
Value,
Sample Size = 108 / .</t>
        </r>
      </text>
    </comment>
    <comment ref="P22" authorId="0">
      <text>
        <r>
          <rPr>
            <b/>
            <sz val="9"/>
            <color indexed="81"/>
            <rFont val="Tahoma"/>
            <family val="2"/>
          </rPr>
          <t>HIGHEST_DEGREE - doctorate,
qE6b,
Estimate,
Value,
Sample Size = 63 / .</t>
        </r>
      </text>
    </comment>
    <comment ref="Q22" authorId="0">
      <text>
        <r>
          <rPr>
            <b/>
            <sz val="9"/>
            <color indexed="81"/>
            <rFont val="Tahoma"/>
            <family val="2"/>
          </rPr>
          <t>HIGHEST_DEGREE - Masters,
qE6b,
Estimate,
Value,
Sample Size = 34 / .</t>
        </r>
      </text>
    </comment>
    <comment ref="R22" authorId="0">
      <text>
        <r>
          <rPr>
            <b/>
            <sz val="9"/>
            <color indexed="81"/>
            <rFont val="Tahoma"/>
            <family val="2"/>
          </rPr>
          <t>HIGHEST_DEGREE - Bachelors,
qE6b,
Estimate,
Value,
Sample Size = 108 / .</t>
        </r>
      </text>
    </comment>
    <comment ref="S22" authorId="0">
      <text>
        <r>
          <rPr>
            <b/>
            <sz val="9"/>
            <color indexed="81"/>
            <rFont val="Tahoma"/>
            <family val="2"/>
          </rPr>
          <t>qE6b,
Estimate,
Value,
Sample Size = 205 / .</t>
        </r>
      </text>
    </comment>
    <comment ref="T22" authorId="0">
      <text>
        <r>
          <rPr>
            <b/>
            <sz val="9"/>
            <color indexed="81"/>
            <rFont val="Tahoma"/>
            <family val="2"/>
          </rPr>
          <t>qE6b,
Standard Error,
Value,
Sample Size = 205 / .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qE7,
Estimate,
Value,
Sample Size = 202 / .</t>
        </r>
      </text>
    </comment>
    <comment ref="L23" authorId="0">
      <text>
        <r>
          <rPr>
            <b/>
            <sz val="9"/>
            <color indexed="81"/>
            <rFont val="Tahoma"/>
            <family val="2"/>
          </rPr>
          <t>qE7,
Standard Error,
Value,
Sample Size = 202 / .</t>
        </r>
      </text>
    </comment>
    <comment ref="M23" authorId="0">
      <text>
        <r>
          <rPr>
            <b/>
            <sz val="9"/>
            <color indexed="81"/>
            <rFont val="Tahoma"/>
            <family val="2"/>
          </rPr>
          <t>HIGHEST_DEGREE - doctorate,
qE7,
Estimate,
Value,
Sample Size = 62 / .</t>
        </r>
      </text>
    </comment>
    <comment ref="N23" authorId="0">
      <text>
        <r>
          <rPr>
            <b/>
            <sz val="9"/>
            <color indexed="81"/>
            <rFont val="Tahoma"/>
            <family val="2"/>
          </rPr>
          <t>HIGHEST_DEGREE - Masters,
qE7,
Estimate,
Value,
Sample Size = 35 / .</t>
        </r>
      </text>
    </comment>
    <comment ref="O23" authorId="0">
      <text>
        <r>
          <rPr>
            <b/>
            <sz val="9"/>
            <color indexed="81"/>
            <rFont val="Tahoma"/>
            <family val="2"/>
          </rPr>
          <t>HIGHEST_DEGREE - Bachelors,
qE7,
Estimate,
Value,
Sample Size = 105 / .</t>
        </r>
      </text>
    </comment>
    <comment ref="P23" authorId="0">
      <text>
        <r>
          <rPr>
            <b/>
            <sz val="9"/>
            <color indexed="81"/>
            <rFont val="Tahoma"/>
            <family val="2"/>
          </rPr>
          <t>HIGHEST_DEGREE - doctorate,
qE7b,
Estimate,
Value,
Sample Size = 62 / .</t>
        </r>
      </text>
    </comment>
    <comment ref="Q23" authorId="0">
      <text>
        <r>
          <rPr>
            <b/>
            <sz val="9"/>
            <color indexed="81"/>
            <rFont val="Tahoma"/>
            <family val="2"/>
          </rPr>
          <t>HIGHEST_DEGREE - Masters,
qE7b,
Estimate,
Value,
Sample Size = 35 / .</t>
        </r>
      </text>
    </comment>
    <comment ref="R23" authorId="0">
      <text>
        <r>
          <rPr>
            <b/>
            <sz val="9"/>
            <color indexed="81"/>
            <rFont val="Tahoma"/>
            <family val="2"/>
          </rPr>
          <t>HIGHEST_DEGREE - Bachelors,
qE7b,
Estimate,
Value,
Sample Size = 105 / .</t>
        </r>
      </text>
    </comment>
    <comment ref="S23" authorId="0">
      <text>
        <r>
          <rPr>
            <b/>
            <sz val="9"/>
            <color indexed="81"/>
            <rFont val="Tahoma"/>
            <family val="2"/>
          </rPr>
          <t>qE7b,
Estimate,
Value,
Sample Size = 202 / .</t>
        </r>
      </text>
    </comment>
    <comment ref="T23" authorId="0">
      <text>
        <r>
          <rPr>
            <b/>
            <sz val="9"/>
            <color indexed="81"/>
            <rFont val="Tahoma"/>
            <family val="2"/>
          </rPr>
          <t>qE7b,
Standard Error,
Value,
Sample Size = 202 / .</t>
        </r>
      </text>
    </comment>
    <comment ref="K24" authorId="0">
      <text>
        <r>
          <rPr>
            <b/>
            <sz val="9"/>
            <color indexed="81"/>
            <rFont val="Tahoma"/>
            <family val="2"/>
          </rPr>
          <t>qE8,
Estimate,
Value,
Sample Size = 200 / .</t>
        </r>
      </text>
    </comment>
    <comment ref="L24" authorId="0">
      <text>
        <r>
          <rPr>
            <b/>
            <sz val="9"/>
            <color indexed="81"/>
            <rFont val="Tahoma"/>
            <family val="2"/>
          </rPr>
          <t>qE8,
Standard Error,
Value,
Sample Size = 200 / .</t>
        </r>
      </text>
    </comment>
    <comment ref="M24" authorId="0">
      <text>
        <r>
          <rPr>
            <b/>
            <sz val="9"/>
            <color indexed="81"/>
            <rFont val="Tahoma"/>
            <family val="2"/>
          </rPr>
          <t>HIGHEST_DEGREE - doctorate,
qE8,
Estimate,
Value,
Sample Size = 62 / .</t>
        </r>
      </text>
    </comment>
    <comment ref="N24" authorId="0">
      <text>
        <r>
          <rPr>
            <b/>
            <sz val="9"/>
            <color indexed="81"/>
            <rFont val="Tahoma"/>
            <family val="2"/>
          </rPr>
          <t>HIGHEST_DEGREE - Masters,
qE8,
Estimate,
Value,
Sample Size = 33 / .</t>
        </r>
      </text>
    </comment>
    <comment ref="O24" authorId="0">
      <text>
        <r>
          <rPr>
            <b/>
            <sz val="9"/>
            <color indexed="81"/>
            <rFont val="Tahoma"/>
            <family val="2"/>
          </rPr>
          <t>HIGHEST_DEGREE - Bachelors,
qE8,
Estimate,
Value,
Sample Size = 105 / .</t>
        </r>
      </text>
    </comment>
    <comment ref="P24" authorId="0">
      <text>
        <r>
          <rPr>
            <b/>
            <sz val="9"/>
            <color indexed="81"/>
            <rFont val="Tahoma"/>
            <family val="2"/>
          </rPr>
          <t>HIGHEST_DEGREE - doctorate,
qE8b,
Estimate,
Value,
Sample Size = 62 / .</t>
        </r>
      </text>
    </comment>
    <comment ref="Q24" authorId="0">
      <text>
        <r>
          <rPr>
            <b/>
            <sz val="9"/>
            <color indexed="81"/>
            <rFont val="Tahoma"/>
            <family val="2"/>
          </rPr>
          <t>HIGHEST_DEGREE - Masters,
qE8b,
Estimate,
Value,
Sample Size = 33 / .</t>
        </r>
      </text>
    </comment>
    <comment ref="R24" authorId="0">
      <text>
        <r>
          <rPr>
            <b/>
            <sz val="9"/>
            <color indexed="81"/>
            <rFont val="Tahoma"/>
            <family val="2"/>
          </rPr>
          <t>HIGHEST_DEGREE - Bachelors,
qE8b,
Estimate,
Value,
Sample Size = 105 / .</t>
        </r>
      </text>
    </comment>
    <comment ref="S24" authorId="0">
      <text>
        <r>
          <rPr>
            <b/>
            <sz val="9"/>
            <color indexed="81"/>
            <rFont val="Tahoma"/>
            <family val="2"/>
          </rPr>
          <t>qE8b,
Estimate,
Value,
Sample Size = 200 / .</t>
        </r>
      </text>
    </comment>
    <comment ref="T24" authorId="0">
      <text>
        <r>
          <rPr>
            <b/>
            <sz val="9"/>
            <color indexed="81"/>
            <rFont val="Tahoma"/>
            <family val="2"/>
          </rPr>
          <t>qE8b,
Standard Error,
Value,
Sample Size = 200 / .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qE9,
Estimate,
Value,
Sample Size = 204 / .</t>
        </r>
      </text>
    </comment>
    <comment ref="L25" authorId="0">
      <text>
        <r>
          <rPr>
            <b/>
            <sz val="9"/>
            <color indexed="81"/>
            <rFont val="Tahoma"/>
            <family val="2"/>
          </rPr>
          <t>qE9,
Standard Error,
Value,
Sample Size = 204 / .</t>
        </r>
      </text>
    </comment>
    <comment ref="M25" authorId="0">
      <text>
        <r>
          <rPr>
            <b/>
            <sz val="9"/>
            <color indexed="81"/>
            <rFont val="Tahoma"/>
            <family val="2"/>
          </rPr>
          <t>HIGHEST_DEGREE - doctorate,
qE9,
Estimate,
Value,
Sample Size = 61 / .</t>
        </r>
      </text>
    </comment>
    <comment ref="N25" authorId="0">
      <text>
        <r>
          <rPr>
            <b/>
            <sz val="9"/>
            <color indexed="81"/>
            <rFont val="Tahoma"/>
            <family val="2"/>
          </rPr>
          <t>HIGHEST_DEGREE - Masters,
qE9,
Estimate,
Value,
Sample Size = 34 / .</t>
        </r>
      </text>
    </comment>
    <comment ref="O25" authorId="0">
      <text>
        <r>
          <rPr>
            <b/>
            <sz val="9"/>
            <color indexed="81"/>
            <rFont val="Tahoma"/>
            <family val="2"/>
          </rPr>
          <t>HIGHEST_DEGREE - Bachelors,
qE9,
Estimate,
Value,
Sample Size = 109 / .</t>
        </r>
      </text>
    </comment>
    <comment ref="P25" authorId="0">
      <text>
        <r>
          <rPr>
            <b/>
            <sz val="9"/>
            <color indexed="81"/>
            <rFont val="Tahoma"/>
            <family val="2"/>
          </rPr>
          <t>HIGHEST_DEGREE - doctorate,
qE9b,
Estimate,
Value,
Sample Size = 61 / .</t>
        </r>
      </text>
    </comment>
    <comment ref="Q25" authorId="0">
      <text>
        <r>
          <rPr>
            <b/>
            <sz val="9"/>
            <color indexed="81"/>
            <rFont val="Tahoma"/>
            <family val="2"/>
          </rPr>
          <t>HIGHEST_DEGREE - Masters,
qE9b,
Estimate,
Value,
Sample Size = 34 / .</t>
        </r>
      </text>
    </comment>
    <comment ref="R25" authorId="0">
      <text>
        <r>
          <rPr>
            <b/>
            <sz val="9"/>
            <color indexed="81"/>
            <rFont val="Tahoma"/>
            <family val="2"/>
          </rPr>
          <t>HIGHEST_DEGREE - Bachelors,
qE9b,
Estimate,
Value,
Sample Size = 109 / .</t>
        </r>
      </text>
    </comment>
    <comment ref="S25" authorId="0">
      <text>
        <r>
          <rPr>
            <b/>
            <sz val="9"/>
            <color indexed="81"/>
            <rFont val="Tahoma"/>
            <family val="2"/>
          </rPr>
          <t>qE9b,
Estimate,
Value,
Sample Size = 204 / .</t>
        </r>
      </text>
    </comment>
    <comment ref="T25" authorId="0">
      <text>
        <r>
          <rPr>
            <b/>
            <sz val="9"/>
            <color indexed="81"/>
            <rFont val="Tahoma"/>
            <family val="2"/>
          </rPr>
          <t>qE9b,
Standard Error,
Value,
Sample Size = 204 / .</t>
        </r>
      </text>
    </comment>
    <comment ref="K26" authorId="0">
      <text>
        <r>
          <rPr>
            <b/>
            <sz val="9"/>
            <color indexed="81"/>
            <rFont val="Tahoma"/>
            <family val="2"/>
          </rPr>
          <t>qE10,
Estimate,
Value,
Sample Size = 198 / .</t>
        </r>
      </text>
    </comment>
    <comment ref="L26" authorId="0">
      <text>
        <r>
          <rPr>
            <b/>
            <sz val="9"/>
            <color indexed="81"/>
            <rFont val="Tahoma"/>
            <family val="2"/>
          </rPr>
          <t>qE10,
Standard Error,
Value,
Sample Size = 198 / .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HIGHEST_DEGREE - doctorate,
qE10,
Estimate,
Value,
Sample Size = 61 / .</t>
        </r>
      </text>
    </comment>
    <comment ref="N26" authorId="0">
      <text>
        <r>
          <rPr>
            <b/>
            <sz val="9"/>
            <color indexed="81"/>
            <rFont val="Tahoma"/>
            <family val="2"/>
          </rPr>
          <t>HIGHEST_DEGREE - Masters,
qE10,
Estimate,
Value,
Sample Size = 33 / .</t>
        </r>
      </text>
    </comment>
    <comment ref="O26" authorId="0">
      <text>
        <r>
          <rPr>
            <b/>
            <sz val="9"/>
            <color indexed="81"/>
            <rFont val="Tahoma"/>
            <family val="2"/>
          </rPr>
          <t>HIGHEST_DEGREE - Bachelors,
qE10,
Estimate,
Value,
Sample Size = 104 / .</t>
        </r>
      </text>
    </comment>
    <comment ref="P26" authorId="0">
      <text>
        <r>
          <rPr>
            <b/>
            <sz val="9"/>
            <color indexed="81"/>
            <rFont val="Tahoma"/>
            <family val="2"/>
          </rPr>
          <t>HIGHEST_DEGREE - doctorate,
qE10b,
Estimate,
Value,
Sample Size = 61 / .</t>
        </r>
      </text>
    </comment>
    <comment ref="Q26" authorId="0">
      <text>
        <r>
          <rPr>
            <b/>
            <sz val="9"/>
            <color indexed="81"/>
            <rFont val="Tahoma"/>
            <family val="2"/>
          </rPr>
          <t>HIGHEST_DEGREE - Masters,
qE10b,
Estimate,
Value,
Sample Size = 33 / .</t>
        </r>
      </text>
    </comment>
    <comment ref="R26" authorId="0">
      <text>
        <r>
          <rPr>
            <b/>
            <sz val="9"/>
            <color indexed="81"/>
            <rFont val="Tahoma"/>
            <family val="2"/>
          </rPr>
          <t>HIGHEST_DEGREE - Bachelors,
qE10b,
Estimate,
Value,
Sample Size = 103 / .</t>
        </r>
      </text>
    </comment>
    <comment ref="S26" authorId="0">
      <text>
        <r>
          <rPr>
            <b/>
            <sz val="9"/>
            <color indexed="81"/>
            <rFont val="Tahoma"/>
            <family val="2"/>
          </rPr>
          <t>qE10b,
Estimate,
Value,
Sample Size = 197 / .</t>
        </r>
      </text>
    </comment>
    <comment ref="T26" authorId="0">
      <text>
        <r>
          <rPr>
            <b/>
            <sz val="9"/>
            <color indexed="81"/>
            <rFont val="Tahoma"/>
            <family val="2"/>
          </rPr>
          <t>qE10b,
Standard Error,
Value,
Sample Size = 197 / .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qE2,
Estimate,
Value,
Sample Size = 205 / .</t>
        </r>
      </text>
    </comment>
    <comment ref="L27" authorId="0">
      <text>
        <r>
          <rPr>
            <b/>
            <sz val="9"/>
            <color indexed="81"/>
            <rFont val="Tahoma"/>
            <family val="2"/>
          </rPr>
          <t>qE2,
Standard Error,
Value,
Sample Size = 205 / .</t>
        </r>
      </text>
    </comment>
    <comment ref="M27" authorId="0">
      <text>
        <r>
          <rPr>
            <b/>
            <sz val="9"/>
            <color indexed="81"/>
            <rFont val="Tahoma"/>
            <family val="2"/>
          </rPr>
          <t>HIGHEST_DEGREE - doctorate,
qE2,
Estimate,
Value,
Sample Size = 61 / .</t>
        </r>
      </text>
    </comment>
    <comment ref="N27" authorId="0">
      <text>
        <r>
          <rPr>
            <b/>
            <sz val="9"/>
            <color indexed="81"/>
            <rFont val="Tahoma"/>
            <family val="2"/>
          </rPr>
          <t>HIGHEST_DEGREE - Masters,
qE2,
Estimate,
Value,
Sample Size = 37 / .</t>
        </r>
      </text>
    </comment>
    <comment ref="O27" authorId="0">
      <text>
        <r>
          <rPr>
            <b/>
            <sz val="9"/>
            <color indexed="81"/>
            <rFont val="Tahoma"/>
            <family val="2"/>
          </rPr>
          <t>HIGHEST_DEGREE - Bachelors,
qE2,
Estimate,
Value,
Sample Size = 107 / .</t>
        </r>
      </text>
    </comment>
    <comment ref="P27" authorId="0">
      <text>
        <r>
          <rPr>
            <b/>
            <sz val="9"/>
            <color indexed="81"/>
            <rFont val="Tahoma"/>
            <family val="2"/>
          </rPr>
          <t>HIGHEST_DEGREE - doctorate,
qE2b,
Estimate,
Value,
Sample Size = 61 / .</t>
        </r>
      </text>
    </comment>
    <comment ref="Q27" authorId="0">
      <text>
        <r>
          <rPr>
            <b/>
            <sz val="9"/>
            <color indexed="81"/>
            <rFont val="Tahoma"/>
            <family val="2"/>
          </rPr>
          <t>HIGHEST_DEGREE - Masters,
qE2b,
Estimate,
Value,
Sample Size = 37 / .</t>
        </r>
      </text>
    </comment>
    <comment ref="R27" authorId="0">
      <text>
        <r>
          <rPr>
            <b/>
            <sz val="9"/>
            <color indexed="81"/>
            <rFont val="Tahoma"/>
            <family val="2"/>
          </rPr>
          <t>HIGHEST_DEGREE - Bachelors,
qE2b,
Estimate,
Value,
Sample Size = 107 / .</t>
        </r>
      </text>
    </comment>
    <comment ref="S27" authorId="0">
      <text>
        <r>
          <rPr>
            <b/>
            <sz val="9"/>
            <color indexed="81"/>
            <rFont val="Tahoma"/>
            <family val="2"/>
          </rPr>
          <t>qE2b,
Estimate,
Value,
Sample Size = 205 / .</t>
        </r>
      </text>
    </comment>
    <comment ref="T27" authorId="0">
      <text>
        <r>
          <rPr>
            <b/>
            <sz val="9"/>
            <color indexed="81"/>
            <rFont val="Tahoma"/>
            <family val="2"/>
          </rPr>
          <t>qE2b,
Standard Error,
Value,
Sample Size = 205 / .</t>
        </r>
      </text>
    </comment>
    <comment ref="K28" authorId="0">
      <text>
        <r>
          <rPr>
            <b/>
            <sz val="9"/>
            <color indexed="81"/>
            <rFont val="Tahoma"/>
            <family val="2"/>
          </rPr>
          <t>qE3,
Estimate,
Value,
Sample Size = 199 / .</t>
        </r>
      </text>
    </comment>
    <comment ref="L28" authorId="0">
      <text>
        <r>
          <rPr>
            <b/>
            <sz val="9"/>
            <color indexed="81"/>
            <rFont val="Tahoma"/>
            <family val="2"/>
          </rPr>
          <t>qE3,
Standard Error,
Value,
Sample Size = 199 / .</t>
        </r>
      </text>
    </comment>
    <comment ref="M28" authorId="0">
      <text>
        <r>
          <rPr>
            <b/>
            <sz val="9"/>
            <color indexed="81"/>
            <rFont val="Tahoma"/>
            <family val="2"/>
          </rPr>
          <t>HIGHEST_DEGREE - doctorate,
qE3,
Estimate,
Value,
Sample Size = 62 / .</t>
        </r>
      </text>
    </comment>
    <comment ref="N28" authorId="0">
      <text>
        <r>
          <rPr>
            <b/>
            <sz val="9"/>
            <color indexed="81"/>
            <rFont val="Tahoma"/>
            <family val="2"/>
          </rPr>
          <t>HIGHEST_DEGREE - Masters,
qE3,
Estimate,
Value,
Sample Size = 32 / .</t>
        </r>
      </text>
    </comment>
    <comment ref="O28" authorId="0">
      <text>
        <r>
          <rPr>
            <b/>
            <sz val="9"/>
            <color indexed="81"/>
            <rFont val="Tahoma"/>
            <family val="2"/>
          </rPr>
          <t>HIGHEST_DEGREE - Bachelors,
qE3,
Estimate,
Value,
Sample Size = 105 / .</t>
        </r>
      </text>
    </comment>
    <comment ref="P28" authorId="0">
      <text>
        <r>
          <rPr>
            <b/>
            <sz val="9"/>
            <color indexed="81"/>
            <rFont val="Tahoma"/>
            <family val="2"/>
          </rPr>
          <t>HIGHEST_DEGREE - doctorate,
qE3b,
Estimate,
Value,
Sample Size = 62 / .</t>
        </r>
      </text>
    </comment>
    <comment ref="Q28" authorId="0">
      <text>
        <r>
          <rPr>
            <b/>
            <sz val="9"/>
            <color indexed="81"/>
            <rFont val="Tahoma"/>
            <family val="2"/>
          </rPr>
          <t>HIGHEST_DEGREE - Masters,
qE3b,
Estimate,
Value,
Sample Size = 32 / .</t>
        </r>
      </text>
    </comment>
    <comment ref="R28" authorId="0">
      <text>
        <r>
          <rPr>
            <b/>
            <sz val="9"/>
            <color indexed="81"/>
            <rFont val="Tahoma"/>
            <family val="2"/>
          </rPr>
          <t>HIGHEST_DEGREE - Bachelors,
qE3b,
Estimate,
Value,
Sample Size = 105 / .</t>
        </r>
      </text>
    </comment>
    <comment ref="S28" authorId="0">
      <text>
        <r>
          <rPr>
            <b/>
            <sz val="9"/>
            <color indexed="81"/>
            <rFont val="Tahoma"/>
            <family val="2"/>
          </rPr>
          <t>qE3b,
Estimate,
Value,
Sample Size = 199 / .</t>
        </r>
      </text>
    </comment>
    <comment ref="T28" authorId="0">
      <text>
        <r>
          <rPr>
            <b/>
            <sz val="9"/>
            <color indexed="81"/>
            <rFont val="Tahoma"/>
            <family val="2"/>
          </rPr>
          <t>qE3b,
Standard Error,
Value,
Sample Size = 199 / .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qE4,
Estimate,
Value,
Sample Size = 200 / .</t>
        </r>
      </text>
    </comment>
    <comment ref="L29" authorId="0">
      <text>
        <r>
          <rPr>
            <b/>
            <sz val="9"/>
            <color indexed="81"/>
            <rFont val="Tahoma"/>
            <family val="2"/>
          </rPr>
          <t>qE4,
Standard Error,
Value,
Sample Size = 200 / .</t>
        </r>
      </text>
    </comment>
    <comment ref="M29" authorId="0">
      <text>
        <r>
          <rPr>
            <b/>
            <sz val="9"/>
            <color indexed="81"/>
            <rFont val="Tahoma"/>
            <family val="2"/>
          </rPr>
          <t>HIGHEST_DEGREE - doctorate,
qE4,
Estimate,
Value,
Sample Size = 60 / .</t>
        </r>
      </text>
    </comment>
    <comment ref="N29" authorId="0">
      <text>
        <r>
          <rPr>
            <b/>
            <sz val="9"/>
            <color indexed="81"/>
            <rFont val="Tahoma"/>
            <family val="2"/>
          </rPr>
          <t>HIGHEST_DEGREE - Masters,
qE4,
Estimate,
Value,
Sample Size = 34 / .</t>
        </r>
      </text>
    </comment>
    <comment ref="O29" authorId="0">
      <text>
        <r>
          <rPr>
            <b/>
            <sz val="9"/>
            <color indexed="81"/>
            <rFont val="Tahoma"/>
            <family val="2"/>
          </rPr>
          <t>HIGHEST_DEGREE - Bachelors,
qE4,
Estimate,
Value,
Sample Size = 106 / .</t>
        </r>
      </text>
    </comment>
    <comment ref="P29" authorId="0">
      <text>
        <r>
          <rPr>
            <b/>
            <sz val="9"/>
            <color indexed="81"/>
            <rFont val="Tahoma"/>
            <family val="2"/>
          </rPr>
          <t>HIGHEST_DEGREE - doctorate,
qE4b,
Estimate,
Value,
Sample Size = 60 / .</t>
        </r>
      </text>
    </comment>
    <comment ref="Q29" authorId="0">
      <text>
        <r>
          <rPr>
            <b/>
            <sz val="9"/>
            <color indexed="81"/>
            <rFont val="Tahoma"/>
            <family val="2"/>
          </rPr>
          <t>HIGHEST_DEGREE - Masters,
qE4b,
Estimate,
Value,
Sample Size = 34 / .</t>
        </r>
      </text>
    </comment>
    <comment ref="R29" authorId="0">
      <text>
        <r>
          <rPr>
            <b/>
            <sz val="9"/>
            <color indexed="81"/>
            <rFont val="Tahoma"/>
            <family val="2"/>
          </rPr>
          <t>HIGHEST_DEGREE - Bachelors,
qE4b,
Estimate,
Value,
Sample Size = 106 / .</t>
        </r>
      </text>
    </comment>
    <comment ref="S29" authorId="0">
      <text>
        <r>
          <rPr>
            <b/>
            <sz val="9"/>
            <color indexed="81"/>
            <rFont val="Tahoma"/>
            <family val="2"/>
          </rPr>
          <t>qE4b,
Estimate,
Value,
Sample Size = 200 / .</t>
        </r>
      </text>
    </comment>
    <comment ref="T29" authorId="0">
      <text>
        <r>
          <rPr>
            <b/>
            <sz val="9"/>
            <color indexed="81"/>
            <rFont val="Tahoma"/>
            <family val="2"/>
          </rPr>
          <t>qE4b,
Standard Error,
Value,
Sample Size = 200 / .</t>
        </r>
      </text>
    </comment>
    <comment ref="K30" authorId="0">
      <text>
        <r>
          <rPr>
            <b/>
            <sz val="9"/>
            <color indexed="81"/>
            <rFont val="Tahoma"/>
            <family val="2"/>
          </rPr>
          <t>qE5,
Estimate,
Value,
Sample Size = 205 / .</t>
        </r>
      </text>
    </comment>
    <comment ref="L30" authorId="0">
      <text>
        <r>
          <rPr>
            <b/>
            <sz val="9"/>
            <color indexed="81"/>
            <rFont val="Tahoma"/>
            <family val="2"/>
          </rPr>
          <t>qE5,
Standard Error,
Value,
Sample Size = 205 / .</t>
        </r>
      </text>
    </comment>
    <comment ref="M30" authorId="0">
      <text>
        <r>
          <rPr>
            <b/>
            <sz val="9"/>
            <color indexed="81"/>
            <rFont val="Tahoma"/>
            <family val="2"/>
          </rPr>
          <t>HIGHEST_DEGREE - doctorate,
qE5,
Estimate,
Value,
Sample Size = 62 / .</t>
        </r>
      </text>
    </comment>
    <comment ref="N30" authorId="0">
      <text>
        <r>
          <rPr>
            <b/>
            <sz val="9"/>
            <color indexed="81"/>
            <rFont val="Tahoma"/>
            <family val="2"/>
          </rPr>
          <t>HIGHEST_DEGREE - Masters,
qE5,
Estimate,
Value,
Sample Size = 36 / .</t>
        </r>
      </text>
    </comment>
    <comment ref="O30" authorId="0">
      <text>
        <r>
          <rPr>
            <b/>
            <sz val="9"/>
            <color indexed="81"/>
            <rFont val="Tahoma"/>
            <family val="2"/>
          </rPr>
          <t>HIGHEST_DEGREE - Bachelors,
qE5,
Estimate,
Value,
Sample Size = 107 / .</t>
        </r>
      </text>
    </comment>
    <comment ref="P30" authorId="0">
      <text>
        <r>
          <rPr>
            <b/>
            <sz val="9"/>
            <color indexed="81"/>
            <rFont val="Tahoma"/>
            <family val="2"/>
          </rPr>
          <t>HIGHEST_DEGREE - doctorate,
qE5b,
Estimate,
Value,
Sample Size = 62 / .</t>
        </r>
      </text>
    </comment>
    <comment ref="Q30" authorId="0">
      <text>
        <r>
          <rPr>
            <b/>
            <sz val="9"/>
            <color indexed="81"/>
            <rFont val="Tahoma"/>
            <family val="2"/>
          </rPr>
          <t>HIGHEST_DEGREE - Masters,
qE5b,
Estimate,
Value,
Sample Size = 36 / .</t>
        </r>
      </text>
    </comment>
    <comment ref="R30" authorId="0">
      <text>
        <r>
          <rPr>
            <b/>
            <sz val="9"/>
            <color indexed="81"/>
            <rFont val="Tahoma"/>
            <family val="2"/>
          </rPr>
          <t>HIGHEST_DEGREE - Bachelors,
qE5b,
Estimate,
Value,
Sample Size = 107 / .</t>
        </r>
      </text>
    </comment>
    <comment ref="S30" authorId="0">
      <text>
        <r>
          <rPr>
            <b/>
            <sz val="9"/>
            <color indexed="81"/>
            <rFont val="Tahoma"/>
            <family val="2"/>
          </rPr>
          <t>qE5b,
Estimate,
Value,
Sample Size = 205 / .</t>
        </r>
      </text>
    </comment>
    <comment ref="T30" authorId="0">
      <text>
        <r>
          <rPr>
            <b/>
            <sz val="9"/>
            <color indexed="81"/>
            <rFont val="Tahoma"/>
            <family val="2"/>
          </rPr>
          <t>qE5b,
Standard Error,
Value,
Sample Size = 205 / .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qE11,
Estimate,
Value,
Sample Size = 199 / .</t>
        </r>
      </text>
    </comment>
    <comment ref="L31" authorId="0">
      <text>
        <r>
          <rPr>
            <b/>
            <sz val="9"/>
            <color indexed="81"/>
            <rFont val="Tahoma"/>
            <family val="2"/>
          </rPr>
          <t>qE11,
Standard Error,
Value,
Sample Size = 199 / .</t>
        </r>
      </text>
    </comment>
    <comment ref="M31" authorId="0">
      <text>
        <r>
          <rPr>
            <b/>
            <sz val="9"/>
            <color indexed="81"/>
            <rFont val="Tahoma"/>
            <family val="2"/>
          </rPr>
          <t>HIGHEST_DEGREE - doctorate,
qE11,
Estimate,
Value,
Sample Size = 62 / .</t>
        </r>
      </text>
    </comment>
    <comment ref="N31" authorId="0">
      <text>
        <r>
          <rPr>
            <b/>
            <sz val="9"/>
            <color indexed="81"/>
            <rFont val="Tahoma"/>
            <family val="2"/>
          </rPr>
          <t>HIGHEST_DEGREE - Masters,
qE11,
Estimate,
Value,
Sample Size = 32 / .</t>
        </r>
      </text>
    </comment>
    <comment ref="O31" authorId="0">
      <text>
        <r>
          <rPr>
            <b/>
            <sz val="9"/>
            <color indexed="81"/>
            <rFont val="Tahoma"/>
            <family val="2"/>
          </rPr>
          <t>HIGHEST_DEGREE - Bachelors,
qE11,
Estimate,
Value,
Sample Size = 105 / .</t>
        </r>
      </text>
    </comment>
    <comment ref="P31" authorId="0">
      <text>
        <r>
          <rPr>
            <b/>
            <sz val="9"/>
            <color indexed="81"/>
            <rFont val="Tahoma"/>
            <family val="2"/>
          </rPr>
          <t>HIGHEST_DEGREE - doctorate,
qE11b,
Estimate,
Value,
Sample Size = 62 / .</t>
        </r>
      </text>
    </comment>
    <comment ref="Q31" authorId="0">
      <text>
        <r>
          <rPr>
            <b/>
            <sz val="9"/>
            <color indexed="81"/>
            <rFont val="Tahoma"/>
            <family val="2"/>
          </rPr>
          <t>HIGHEST_DEGREE - Masters,
qE11b,
Estimate,
Value,
Sample Size = 32 / .</t>
        </r>
      </text>
    </comment>
    <comment ref="R31" authorId="0">
      <text>
        <r>
          <rPr>
            <b/>
            <sz val="9"/>
            <color indexed="81"/>
            <rFont val="Tahoma"/>
            <family val="2"/>
          </rPr>
          <t>HIGHEST_DEGREE - Bachelors,
qE11b,
Estimate,
Value,
Sample Size = 105 / .</t>
        </r>
      </text>
    </comment>
    <comment ref="S31" authorId="0">
      <text>
        <r>
          <rPr>
            <b/>
            <sz val="9"/>
            <color indexed="81"/>
            <rFont val="Tahoma"/>
            <family val="2"/>
          </rPr>
          <t>qE11b,
Estimate,
Value,
Sample Size = 199 / .</t>
        </r>
      </text>
    </comment>
    <comment ref="T31" authorId="0">
      <text>
        <r>
          <rPr>
            <b/>
            <sz val="9"/>
            <color indexed="81"/>
            <rFont val="Tahoma"/>
            <family val="2"/>
          </rPr>
          <t>qE11b,
Standard Error,
Value,
Sample Size = 199 / .</t>
        </r>
      </text>
    </comment>
    <comment ref="K32" authorId="0">
      <text>
        <r>
          <rPr>
            <b/>
            <sz val="9"/>
            <color indexed="81"/>
            <rFont val="Tahoma"/>
            <family val="2"/>
          </rPr>
          <t>qE2E11,
Estimate,
Value,
Sample Size = 212 / .</t>
        </r>
      </text>
    </comment>
    <comment ref="M32" authorId="0">
      <text>
        <r>
          <rPr>
            <b/>
            <sz val="9"/>
            <color indexed="81"/>
            <rFont val="Tahoma"/>
            <family val="2"/>
          </rPr>
          <t>HIGHEST_DEGREE - doctorate,
qE2E11,
Estimate,
Value,
Sample Size = 65 / .</t>
        </r>
      </text>
    </comment>
    <comment ref="N32" authorId="0">
      <text>
        <r>
          <rPr>
            <b/>
            <sz val="9"/>
            <color indexed="81"/>
            <rFont val="Tahoma"/>
            <family val="2"/>
          </rPr>
          <t>HIGHEST_DEGREE - Masters,
qE2E11,
Estimate,
Value,
Sample Size = 37 / .</t>
        </r>
      </text>
    </comment>
    <comment ref="O32" authorId="0">
      <text>
        <r>
          <rPr>
            <b/>
            <sz val="9"/>
            <color indexed="81"/>
            <rFont val="Tahoma"/>
            <family val="2"/>
          </rPr>
          <t>HIGHEST_DEGREE - Bachelors,
qE2E11,
Estimate,
Value,
Sample Size = 110 / .</t>
        </r>
      </text>
    </comment>
    <comment ref="P32" authorId="0">
      <text>
        <r>
          <rPr>
            <b/>
            <sz val="9"/>
            <color indexed="81"/>
            <rFont val="Tahoma"/>
            <family val="2"/>
          </rPr>
          <t>HIGHEST_DEGREE - doctorate,
qE2bE11b,
Estimate,
Value,
Sample Size = 65 / .</t>
        </r>
      </text>
    </comment>
    <comment ref="Q32" authorId="0">
      <text>
        <r>
          <rPr>
            <b/>
            <sz val="9"/>
            <color indexed="81"/>
            <rFont val="Tahoma"/>
            <family val="2"/>
          </rPr>
          <t>HIGHEST_DEGREE - Masters,
qE2bE11b,
Estimate,
Value,
Sample Size = 37 / .</t>
        </r>
      </text>
    </comment>
    <comment ref="R32" authorId="0">
      <text>
        <r>
          <rPr>
            <b/>
            <sz val="9"/>
            <color indexed="81"/>
            <rFont val="Tahoma"/>
            <family val="2"/>
          </rPr>
          <t>HIGHEST_DEGREE - Bachelors,
qE2bE11b,
Estimate,
Value,
Sample Size = 110 / .</t>
        </r>
      </text>
    </comment>
    <comment ref="S32" authorId="0">
      <text>
        <r>
          <rPr>
            <b/>
            <sz val="9"/>
            <color indexed="81"/>
            <rFont val="Tahoma"/>
            <family val="2"/>
          </rPr>
          <t>qE2bE11b,
Estimate,
Value,
Sample Size = 212 / .</t>
        </r>
      </text>
    </comment>
    <comment ref="K33" authorId="0">
      <text>
        <r>
          <rPr>
            <b/>
            <sz val="9"/>
            <color indexed="81"/>
            <rFont val="Tahoma"/>
            <family val="2"/>
          </rPr>
          <t>qE2E11,
Standard Error,
Value,
Sample Size = 212 / .</t>
        </r>
      </text>
    </comment>
    <comment ref="M33" authorId="0">
      <text>
        <r>
          <rPr>
            <b/>
            <sz val="9"/>
            <color indexed="81"/>
            <rFont val="Tahoma"/>
            <family val="2"/>
          </rPr>
          <t>HIGHEST_DEGREE - doctorate,
qE2E11,
Standard Error,
Value,
Sample Size = 65 / .</t>
        </r>
      </text>
    </comment>
    <comment ref="N33" authorId="0">
      <text>
        <r>
          <rPr>
            <b/>
            <sz val="9"/>
            <color indexed="81"/>
            <rFont val="Tahoma"/>
            <family val="2"/>
          </rPr>
          <t>HIGHEST_DEGREE - Masters,
qE2E11,
Standard Error,
Value,
Sample Size = 37 / .</t>
        </r>
      </text>
    </comment>
    <comment ref="O33" authorId="0">
      <text>
        <r>
          <rPr>
            <b/>
            <sz val="9"/>
            <color indexed="81"/>
            <rFont val="Tahoma"/>
            <family val="2"/>
          </rPr>
          <t>HIGHEST_DEGREE - Bachelors,
qE2E11,
Standard Error,
Value,
Sample Size = 110 / .</t>
        </r>
      </text>
    </comment>
    <comment ref="P33" authorId="0">
      <text>
        <r>
          <rPr>
            <b/>
            <sz val="9"/>
            <color indexed="81"/>
            <rFont val="Tahoma"/>
            <family val="2"/>
          </rPr>
          <t>HIGHEST_DEGREE - doctorate,
qE2bE11b,
Standard Error,
Value,
Sample Size = 65 / .</t>
        </r>
      </text>
    </comment>
    <comment ref="Q33" authorId="0">
      <text>
        <r>
          <rPr>
            <b/>
            <sz val="9"/>
            <color indexed="81"/>
            <rFont val="Tahoma"/>
            <family val="2"/>
          </rPr>
          <t>HIGHEST_DEGREE - Masters,
qE2bE11b,
Standard Error,
Value,
Sample Size = 37 / .</t>
        </r>
      </text>
    </comment>
    <comment ref="R33" authorId="0">
      <text>
        <r>
          <rPr>
            <b/>
            <sz val="9"/>
            <color indexed="81"/>
            <rFont val="Tahoma"/>
            <family val="2"/>
          </rPr>
          <t>HIGHEST_DEGREE - Bachelors,
qE2bE11b,
Standard Error,
Value,
Sample Size = 110 / .</t>
        </r>
      </text>
    </comment>
    <comment ref="S33" authorId="0">
      <text>
        <r>
          <rPr>
            <b/>
            <sz val="9"/>
            <color indexed="81"/>
            <rFont val="Tahoma"/>
            <family val="2"/>
          </rPr>
          <t>qE2bE11b,
Standard Error,
Value,
Sample Size = 212 / .</t>
        </r>
      </text>
    </comment>
  </commentList>
</comments>
</file>

<file path=xl/comments2.xml><?xml version="1.0" encoding="utf-8"?>
<comments xmlns="http://schemas.openxmlformats.org/spreadsheetml/2006/main">
  <authors>
    <author>Robert Delfierro</author>
  </authors>
  <commentList>
    <comment ref="J11" authorId="0">
      <text>
        <r>
          <rPr>
            <b/>
            <sz val="9"/>
            <color indexed="81"/>
            <rFont val="Tahoma"/>
            <family val="2"/>
          </rPr>
          <t>qE12,
Estimate,
Value,
Sample Size = 210 / 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qE12,
Standard Error,
Value,
Sample Size = 210 / .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>HIGHEST_DEGREE - doctorate,
qE12,
Estimate,
Value,
Sample Size = 64 / 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>HIGHEST_DEGREE - Masters,
qE12,
Estimate,
Value,
Sample Size = 36 / 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>HIGHEST_DEGREE - Bachelors,
qE12,
Estimate,
Value,
Sample Size = 110 / .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HIGHEST_DEGREE - doctorate,
qE12b,
Estimate,
Value,
Sample Size = 64 / .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>HIGHEST_DEGREE - Masters,
qE12b,
Estimate,
Value,
Sample Size = 36 / .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HIGHEST_DEGREE - Bachelors,
qE12b,
Estimate,
Value,
Sample Size = 110 / .</t>
        </r>
      </text>
    </comment>
    <comment ref="R11" authorId="0">
      <text>
        <r>
          <rPr>
            <b/>
            <sz val="9"/>
            <color indexed="81"/>
            <rFont val="Tahoma"/>
            <family val="2"/>
          </rPr>
          <t>qE12b,
Estimate,
Value,
Sample Size = 210 / .</t>
        </r>
      </text>
    </comment>
    <comment ref="S11" authorId="0">
      <text>
        <r>
          <rPr>
            <b/>
            <sz val="9"/>
            <color indexed="81"/>
            <rFont val="Tahoma"/>
            <family val="2"/>
          </rPr>
          <t>qE12b,
Standard Error,
Value,
Sample Size = 210 / .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qE13,
Estimate,
Value,
Sample Size = 208 / .</t>
        </r>
      </text>
    </comment>
    <comment ref="K12" authorId="0">
      <text>
        <r>
          <rPr>
            <b/>
            <sz val="9"/>
            <color indexed="81"/>
            <rFont val="Tahoma"/>
            <family val="2"/>
          </rPr>
          <t>qE13,
Standard Error,
Value,
Sample Size = 208 / .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>HIGHEST_DEGREE - doctorate,
qE13,
Estimate,
Value,
Sample Size = 63 / .</t>
        </r>
      </text>
    </comment>
    <comment ref="M12" authorId="0">
      <text>
        <r>
          <rPr>
            <b/>
            <sz val="9"/>
            <color indexed="81"/>
            <rFont val="Tahoma"/>
            <family val="2"/>
          </rPr>
          <t>HIGHEST_DEGREE - Masters,
qE13,
Estimate,
Value,
Sample Size = 36 / .</t>
        </r>
      </text>
    </comment>
    <comment ref="N12" authorId="0">
      <text>
        <r>
          <rPr>
            <b/>
            <sz val="9"/>
            <color indexed="81"/>
            <rFont val="Tahoma"/>
            <family val="2"/>
          </rPr>
          <t>HIGHEST_DEGREE - Bachelors,
qE13,
Estimate,
Value,
Sample Size = 109 / .</t>
        </r>
      </text>
    </comment>
    <comment ref="O12" authorId="0">
      <text>
        <r>
          <rPr>
            <b/>
            <sz val="9"/>
            <color indexed="81"/>
            <rFont val="Tahoma"/>
            <family val="2"/>
          </rPr>
          <t>HIGHEST_DEGREE - doctorate,
qE13b,
Estimate,
Value,
Sample Size = 63 / .</t>
        </r>
      </text>
    </comment>
    <comment ref="P12" authorId="0">
      <text>
        <r>
          <rPr>
            <b/>
            <sz val="9"/>
            <color indexed="81"/>
            <rFont val="Tahoma"/>
            <family val="2"/>
          </rPr>
          <t>HIGHEST_DEGREE - Masters,
qE13b,
Estimate,
Value,
Sample Size = 36 / .</t>
        </r>
      </text>
    </comment>
    <comment ref="Q12" authorId="0">
      <text>
        <r>
          <rPr>
            <b/>
            <sz val="9"/>
            <color indexed="81"/>
            <rFont val="Tahoma"/>
            <family val="2"/>
          </rPr>
          <t>HIGHEST_DEGREE - Bachelors,
qE13b,
Estimate,
Value,
Sample Size = 109 / .</t>
        </r>
      </text>
    </comment>
    <comment ref="R12" authorId="0">
      <text>
        <r>
          <rPr>
            <b/>
            <sz val="9"/>
            <color indexed="81"/>
            <rFont val="Tahoma"/>
            <family val="2"/>
          </rPr>
          <t>qE13b,
Estimate,
Value,
Sample Size = 208 / .</t>
        </r>
      </text>
    </comment>
    <comment ref="S12" authorId="0">
      <text>
        <r>
          <rPr>
            <b/>
            <sz val="9"/>
            <color indexed="81"/>
            <rFont val="Tahoma"/>
            <family val="2"/>
          </rPr>
          <t>qE13b,
Standard Error,
Value,
Sample Size = 208 / .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qE14,
Estimate,
Value,
Sample Size = 208 / .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qE14,
Standard Error,
Value,
Sample Size = 208 / .</t>
        </r>
      </text>
    </comment>
    <comment ref="L13" authorId="0">
      <text>
        <r>
          <rPr>
            <b/>
            <sz val="9"/>
            <color indexed="81"/>
            <rFont val="Tahoma"/>
            <family val="2"/>
          </rPr>
          <t>HIGHEST_DEGREE - doctorate,
qE14,
Estimate,
Value,
Sample Size = 64 / .</t>
        </r>
      </text>
    </comment>
    <comment ref="M13" authorId="0">
      <text>
        <r>
          <rPr>
            <b/>
            <sz val="9"/>
            <color indexed="81"/>
            <rFont val="Tahoma"/>
            <family val="2"/>
          </rPr>
          <t>HIGHEST_DEGREE - Masters,
qE14,
Estimate,
Value,
Sample Size = 36 / .</t>
        </r>
      </text>
    </comment>
    <comment ref="N13" authorId="0">
      <text>
        <r>
          <rPr>
            <b/>
            <sz val="9"/>
            <color indexed="81"/>
            <rFont val="Tahoma"/>
            <family val="2"/>
          </rPr>
          <t>HIGHEST_DEGREE - Bachelors,
qE14,
Estimate,
Value,
Sample Size = 108 / .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HIGHEST_DEGREE - doctorate,
qE14b,
Estimate,
Value,
Sample Size = 64 / .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HIGHEST_DEGREE - Masters,
qE14b,
Estimate,
Value,
Sample Size = 36 / .</t>
        </r>
      </text>
    </comment>
    <comment ref="Q13" authorId="0">
      <text>
        <r>
          <rPr>
            <b/>
            <sz val="9"/>
            <color indexed="81"/>
            <rFont val="Tahoma"/>
            <family val="2"/>
          </rPr>
          <t>HIGHEST_DEGREE - Bachelors,
qE14b,
Estimate,
Value,
Sample Size = 107 / .</t>
        </r>
      </text>
    </comment>
    <comment ref="R13" authorId="0">
      <text>
        <r>
          <rPr>
            <b/>
            <sz val="9"/>
            <color indexed="81"/>
            <rFont val="Tahoma"/>
            <family val="2"/>
          </rPr>
          <t>qE14b,
Estimate,
Value,
Sample Size = 207 / .</t>
        </r>
      </text>
    </comment>
    <comment ref="S13" authorId="0">
      <text>
        <r>
          <rPr>
            <b/>
            <sz val="9"/>
            <color indexed="81"/>
            <rFont val="Tahoma"/>
            <family val="2"/>
          </rPr>
          <t>qE14b,
Standard Error,
Value,
Sample Size = 207 / .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qE15,
Estimate,
Value,
Sample Size = 196 / .</t>
        </r>
      </text>
    </comment>
    <comment ref="K14" authorId="0">
      <text>
        <r>
          <rPr>
            <b/>
            <sz val="9"/>
            <color indexed="81"/>
            <rFont val="Tahoma"/>
            <family val="2"/>
          </rPr>
          <t>qE15,
Standard Error,
Value,
Sample Size = 196 / .</t>
        </r>
      </text>
    </comment>
    <comment ref="L14" authorId="0">
      <text>
        <r>
          <rPr>
            <b/>
            <sz val="9"/>
            <color indexed="81"/>
            <rFont val="Tahoma"/>
            <family val="2"/>
          </rPr>
          <t>HIGHEST_DEGREE - doctorate,
qE15,
Estimate,
Value,
Sample Size = 61 / .</t>
        </r>
      </text>
    </comment>
    <comment ref="M14" authorId="0">
      <text>
        <r>
          <rPr>
            <b/>
            <sz val="9"/>
            <color indexed="81"/>
            <rFont val="Tahoma"/>
            <family val="2"/>
          </rPr>
          <t>HIGHEST_DEGREE - Masters,
qE15,
Estimate,
Value,
Sample Size = 34 / .</t>
        </r>
      </text>
    </comment>
    <comment ref="N14" authorId="0">
      <text>
        <r>
          <rPr>
            <b/>
            <sz val="9"/>
            <color indexed="81"/>
            <rFont val="Tahoma"/>
            <family val="2"/>
          </rPr>
          <t>HIGHEST_DEGREE - Bachelors,
qE15,
Estimate,
Value,
Sample Size = 101 / .</t>
        </r>
      </text>
    </comment>
    <comment ref="O14" authorId="0">
      <text>
        <r>
          <rPr>
            <b/>
            <sz val="9"/>
            <color indexed="81"/>
            <rFont val="Tahoma"/>
            <family val="2"/>
          </rPr>
          <t>HIGHEST_DEGREE - doctorate,
qE15b,
Estimate,
Value,
Sample Size = 61 / .</t>
        </r>
      </text>
    </comment>
    <comment ref="P14" authorId="0">
      <text>
        <r>
          <rPr>
            <b/>
            <sz val="9"/>
            <color indexed="81"/>
            <rFont val="Tahoma"/>
            <family val="2"/>
          </rPr>
          <t>HIGHEST_DEGREE - Masters,
qE15b,
Estimate,
Value,
Sample Size = 34 / .</t>
        </r>
      </text>
    </comment>
    <comment ref="Q14" authorId="0">
      <text>
        <r>
          <rPr>
            <b/>
            <sz val="9"/>
            <color indexed="81"/>
            <rFont val="Tahoma"/>
            <family val="2"/>
          </rPr>
          <t>HIGHEST_DEGREE - Bachelors,
qE15b,
Estimate,
Value,
Sample Size = 100 / .</t>
        </r>
      </text>
    </comment>
    <comment ref="R14" authorId="0">
      <text>
        <r>
          <rPr>
            <b/>
            <sz val="9"/>
            <color indexed="81"/>
            <rFont val="Tahoma"/>
            <family val="2"/>
          </rPr>
          <t>qE15b,
Estimate,
Value,
Sample Size = 195 / .</t>
        </r>
      </text>
    </comment>
    <comment ref="S14" authorId="0">
      <text>
        <r>
          <rPr>
            <b/>
            <sz val="9"/>
            <color indexed="81"/>
            <rFont val="Tahoma"/>
            <family val="2"/>
          </rPr>
          <t>qE15b,
Standard Error,
Value,
Sample Size = 195 / .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qE16,
Estimate,
Value,
Sample Size = 192 / .</t>
        </r>
      </text>
    </comment>
    <comment ref="K16" authorId="0">
      <text>
        <r>
          <rPr>
            <b/>
            <sz val="9"/>
            <color indexed="81"/>
            <rFont val="Tahoma"/>
            <family val="2"/>
          </rPr>
          <t>qE16,
Standard Error,
Value,
Sample Size = 192 / .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HIGHEST_DEGREE - doctorate,
qE16,
Estimate,
Value,
Sample Size = 59 / .</t>
        </r>
      </text>
    </comment>
    <comment ref="M16" authorId="0">
      <text>
        <r>
          <rPr>
            <b/>
            <sz val="9"/>
            <color indexed="81"/>
            <rFont val="Tahoma"/>
            <family val="2"/>
          </rPr>
          <t>HIGHEST_DEGREE - Masters,
qE16,
Estimate,
Value,
Sample Size = 32 / .</t>
        </r>
      </text>
    </comment>
    <comment ref="N16" authorId="0">
      <text>
        <r>
          <rPr>
            <b/>
            <sz val="9"/>
            <color indexed="81"/>
            <rFont val="Tahoma"/>
            <family val="2"/>
          </rPr>
          <t>HIGHEST_DEGREE - Bachelors,
qE16,
Estimate,
Value,
Sample Size = 101 / .</t>
        </r>
      </text>
    </comment>
    <comment ref="O16" authorId="0">
      <text>
        <r>
          <rPr>
            <b/>
            <sz val="9"/>
            <color indexed="81"/>
            <rFont val="Tahoma"/>
            <family val="2"/>
          </rPr>
          <t>HIGHEST_DEGREE - doctorate,
qE16b,
Estimate,
Value,
Sample Size = 59 / .</t>
        </r>
      </text>
    </comment>
    <comment ref="P16" authorId="0">
      <text>
        <r>
          <rPr>
            <b/>
            <sz val="9"/>
            <color indexed="81"/>
            <rFont val="Tahoma"/>
            <family val="2"/>
          </rPr>
          <t>HIGHEST_DEGREE - Masters,
qE16b,
Estimate,
Value,
Sample Size = 32 / .</t>
        </r>
      </text>
    </comment>
    <comment ref="Q16" authorId="0">
      <text>
        <r>
          <rPr>
            <b/>
            <sz val="9"/>
            <color indexed="81"/>
            <rFont val="Tahoma"/>
            <family val="2"/>
          </rPr>
          <t>HIGHEST_DEGREE - Bachelors,
qE16b,
Estimate,
Value,
Sample Size = 100 / .</t>
        </r>
      </text>
    </comment>
    <comment ref="R16" authorId="0">
      <text>
        <r>
          <rPr>
            <b/>
            <sz val="9"/>
            <color indexed="81"/>
            <rFont val="Tahoma"/>
            <family val="2"/>
          </rPr>
          <t>qE16b,
Estimate,
Value,
Sample Size = 191 / .</t>
        </r>
      </text>
    </comment>
    <comment ref="S16" authorId="0">
      <text>
        <r>
          <rPr>
            <b/>
            <sz val="9"/>
            <color indexed="81"/>
            <rFont val="Tahoma"/>
            <family val="2"/>
          </rPr>
          <t>qE16b,
Standard Error,
Value,
Sample Size = 191 / .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qE17,
Estimate,
Value,
Sample Size = 195 / .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qE17,
Standard Error,
Value,
Sample Size = 195 / .</t>
        </r>
      </text>
    </comment>
    <comment ref="L17" authorId="0">
      <text>
        <r>
          <rPr>
            <b/>
            <sz val="9"/>
            <color indexed="81"/>
            <rFont val="Tahoma"/>
            <family val="2"/>
          </rPr>
          <t>HIGHEST_DEGREE - doctorate,
qE17,
Estimate,
Value,
Sample Size = 59 / .</t>
        </r>
      </text>
    </comment>
    <comment ref="M17" authorId="0">
      <text>
        <r>
          <rPr>
            <b/>
            <sz val="9"/>
            <color indexed="81"/>
            <rFont val="Tahoma"/>
            <family val="2"/>
          </rPr>
          <t>HIGHEST_DEGREE - Masters,
qE17,
Estimate,
Value,
Sample Size = 33 / .</t>
        </r>
      </text>
    </comment>
    <comment ref="N17" authorId="0">
      <text>
        <r>
          <rPr>
            <b/>
            <sz val="9"/>
            <color indexed="81"/>
            <rFont val="Tahoma"/>
            <family val="2"/>
          </rPr>
          <t>HIGHEST_DEGREE - Bachelors,
qE17,
Estimate,
Value,
Sample Size = 103 / .</t>
        </r>
      </text>
    </comment>
    <comment ref="O17" authorId="0">
      <text>
        <r>
          <rPr>
            <b/>
            <sz val="9"/>
            <color indexed="81"/>
            <rFont val="Tahoma"/>
            <family val="2"/>
          </rPr>
          <t>HIGHEST_DEGREE - doctorate,
qE17b,
Estimate,
Value,
Sample Size = 59 / .</t>
        </r>
      </text>
    </comment>
    <comment ref="P17" authorId="0">
      <text>
        <r>
          <rPr>
            <b/>
            <sz val="9"/>
            <color indexed="81"/>
            <rFont val="Tahoma"/>
            <family val="2"/>
          </rPr>
          <t>HIGHEST_DEGREE - Masters,
qE17b,
Estimate,
Value,
Sample Size = 33 / .</t>
        </r>
      </text>
    </comment>
    <comment ref="Q17" authorId="0">
      <text>
        <r>
          <rPr>
            <b/>
            <sz val="9"/>
            <color indexed="81"/>
            <rFont val="Tahoma"/>
            <family val="2"/>
          </rPr>
          <t>HIGHEST_DEGREE - Bachelors,
qE17b,
Estimate,
Value,
Sample Size = 102 / .</t>
        </r>
      </text>
    </comment>
    <comment ref="R17" authorId="0">
      <text>
        <r>
          <rPr>
            <b/>
            <sz val="9"/>
            <color indexed="81"/>
            <rFont val="Tahoma"/>
            <family val="2"/>
          </rPr>
          <t>qE17b,
Estimate,
Value,
Sample Size = 194 / .</t>
        </r>
      </text>
    </comment>
    <comment ref="S17" authorId="0">
      <text>
        <r>
          <rPr>
            <b/>
            <sz val="9"/>
            <color indexed="81"/>
            <rFont val="Tahoma"/>
            <family val="2"/>
          </rPr>
          <t>qE17b,
Standard Error,
Value,
Sample Size = 194 / .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qE18,
Estimate,
Value,
Sample Size = 202 / .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qE18,
Standard Error,
Value,
Sample Size = 202 / .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HIGHEST_DEGREE - doctorate,
qE18,
Estimate,
Value,
Sample Size = 65 / .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HIGHEST_DEGREE - Masters,
qE18,
Estimate,
Value,
Sample Size = 35 / .</t>
        </r>
      </text>
    </comment>
    <comment ref="N18" authorId="0">
      <text>
        <r>
          <rPr>
            <b/>
            <sz val="9"/>
            <color indexed="81"/>
            <rFont val="Tahoma"/>
            <family val="2"/>
          </rPr>
          <t>HIGHEST_DEGREE - Bachelors,
qE18,
Estimate,
Value,
Sample Size = 102 / .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HIGHEST_DEGREE - doctorate,
qE18b,
Estimate,
Value,
Sample Size = 65 / .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>HIGHEST_DEGREE - Masters,
qE18b,
Estimate,
Value,
Sample Size = 35 / .</t>
        </r>
      </text>
    </comment>
    <comment ref="Q18" authorId="0">
      <text>
        <r>
          <rPr>
            <b/>
            <sz val="9"/>
            <color indexed="81"/>
            <rFont val="Tahoma"/>
            <family val="2"/>
          </rPr>
          <t>HIGHEST_DEGREE - Bachelors,
qE18b,
Estimate,
Value,
Sample Size = 101 / .</t>
        </r>
      </text>
    </comment>
    <comment ref="R18" authorId="0">
      <text>
        <r>
          <rPr>
            <b/>
            <sz val="9"/>
            <color indexed="81"/>
            <rFont val="Tahoma"/>
            <family val="2"/>
          </rPr>
          <t>qE18b,
Estimate,
Value,
Sample Size = 201 / .</t>
        </r>
      </text>
    </comment>
    <comment ref="S18" authorId="0">
      <text>
        <r>
          <rPr>
            <b/>
            <sz val="9"/>
            <color indexed="81"/>
            <rFont val="Tahoma"/>
            <family val="2"/>
          </rPr>
          <t>qE18b,
Standard Error,
Value,
Sample Size = 201 / .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qE20,
Estimate,
Value,
Sample Size = 195 / .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qE20,
Standard Error,
Value,
Sample Size = 195 / .</t>
        </r>
      </text>
    </comment>
    <comment ref="L19" authorId="0">
      <text>
        <r>
          <rPr>
            <b/>
            <sz val="9"/>
            <color indexed="81"/>
            <rFont val="Tahoma"/>
            <family val="2"/>
          </rPr>
          <t>HIGHEST_DEGREE - doctorate,
qE20,
Estimate,
Value,
Sample Size = 62 / .</t>
        </r>
      </text>
    </comment>
    <comment ref="M19" authorId="0">
      <text>
        <r>
          <rPr>
            <b/>
            <sz val="9"/>
            <color indexed="81"/>
            <rFont val="Tahoma"/>
            <family val="2"/>
          </rPr>
          <t>HIGHEST_DEGREE - Masters,
qE20,
Estimate,
Value,
Sample Size = 32 / .</t>
        </r>
      </text>
    </comment>
    <comment ref="N19" authorId="0">
      <text>
        <r>
          <rPr>
            <b/>
            <sz val="9"/>
            <color indexed="81"/>
            <rFont val="Tahoma"/>
            <family val="2"/>
          </rPr>
          <t>HIGHEST_DEGREE - Bachelors,
qE20,
Estimate,
Value,
Sample Size = 101 / .</t>
        </r>
      </text>
    </comment>
    <comment ref="O19" authorId="0">
      <text>
        <r>
          <rPr>
            <b/>
            <sz val="9"/>
            <color indexed="81"/>
            <rFont val="Tahoma"/>
            <family val="2"/>
          </rPr>
          <t>HIGHEST_DEGREE - doctorate,
qE20b,
Estimate,
Value,
Sample Size = 62 / .</t>
        </r>
      </text>
    </comment>
    <comment ref="P19" authorId="0">
      <text>
        <r>
          <rPr>
            <b/>
            <sz val="9"/>
            <color indexed="81"/>
            <rFont val="Tahoma"/>
            <family val="2"/>
          </rPr>
          <t>HIGHEST_DEGREE - Masters,
qE20b,
Estimate,
Value,
Sample Size = 32 / .</t>
        </r>
      </text>
    </comment>
    <comment ref="Q19" authorId="0">
      <text>
        <r>
          <rPr>
            <b/>
            <sz val="9"/>
            <color indexed="81"/>
            <rFont val="Tahoma"/>
            <family val="2"/>
          </rPr>
          <t>HIGHEST_DEGREE - Bachelors,
qE20b,
Estimate,
Value,
Sample Size = 100 / .</t>
        </r>
      </text>
    </comment>
    <comment ref="R19" authorId="0">
      <text>
        <r>
          <rPr>
            <b/>
            <sz val="9"/>
            <color indexed="81"/>
            <rFont val="Tahoma"/>
            <family val="2"/>
          </rPr>
          <t>qE20b,
Estimate,
Value,
Sample Size = 194 / .</t>
        </r>
      </text>
    </comment>
    <comment ref="S19" authorId="0">
      <text>
        <r>
          <rPr>
            <b/>
            <sz val="9"/>
            <color indexed="81"/>
            <rFont val="Tahoma"/>
            <family val="2"/>
          </rPr>
          <t>qE20b,
Standard Error,
Value,
Sample Size = 194 / .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qE19,
Estimate,
Value,
Sample Size = 203 / .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qE19,
Standard Error,
Value,
Sample Size = 203 / .</t>
        </r>
      </text>
    </comment>
    <comment ref="L20" authorId="0">
      <text>
        <r>
          <rPr>
            <b/>
            <sz val="9"/>
            <color indexed="81"/>
            <rFont val="Tahoma"/>
            <family val="2"/>
          </rPr>
          <t>HIGHEST_DEGREE - doctorate,
qE19,
Estimate,
Value,
Sample Size = 64 / .</t>
        </r>
      </text>
    </comment>
    <comment ref="M20" authorId="0">
      <text>
        <r>
          <rPr>
            <b/>
            <sz val="9"/>
            <color indexed="81"/>
            <rFont val="Tahoma"/>
            <family val="2"/>
          </rPr>
          <t>HIGHEST_DEGREE - Masters,
qE19,
Estimate,
Value,
Sample Size = 35 / .</t>
        </r>
      </text>
    </comment>
    <comment ref="N20" authorId="0">
      <text>
        <r>
          <rPr>
            <b/>
            <sz val="9"/>
            <color indexed="81"/>
            <rFont val="Tahoma"/>
            <family val="2"/>
          </rPr>
          <t>HIGHEST_DEGREE - Bachelors,
qE19,
Estimate,
Value,
Sample Size = 104 / .</t>
        </r>
      </text>
    </comment>
    <comment ref="O20" authorId="0">
      <text>
        <r>
          <rPr>
            <b/>
            <sz val="9"/>
            <color indexed="81"/>
            <rFont val="Tahoma"/>
            <family val="2"/>
          </rPr>
          <t>HIGHEST_DEGREE - doctorate,
qE19b,
Estimate,
Value,
Sample Size = 64 / .</t>
        </r>
      </text>
    </comment>
    <comment ref="P20" authorId="0">
      <text>
        <r>
          <rPr>
            <b/>
            <sz val="9"/>
            <color indexed="81"/>
            <rFont val="Tahoma"/>
            <family val="2"/>
          </rPr>
          <t>HIGHEST_DEGREE - Masters,
qE19b,
Estimate,
Value,
Sample Size = 35 / .</t>
        </r>
      </text>
    </comment>
    <comment ref="Q20" authorId="0">
      <text>
        <r>
          <rPr>
            <b/>
            <sz val="9"/>
            <color indexed="81"/>
            <rFont val="Tahoma"/>
            <family val="2"/>
          </rPr>
          <t>HIGHEST_DEGREE - Bachelors,
qE19b,
Estimate,
Value,
Sample Size = 103 / .</t>
        </r>
      </text>
    </comment>
    <comment ref="R20" authorId="0">
      <text>
        <r>
          <rPr>
            <b/>
            <sz val="9"/>
            <color indexed="81"/>
            <rFont val="Tahoma"/>
            <family val="2"/>
          </rPr>
          <t>qE19b,
Estimate,
Value,
Sample Size = 202 / .</t>
        </r>
      </text>
    </comment>
    <comment ref="S20" authorId="0">
      <text>
        <r>
          <rPr>
            <b/>
            <sz val="9"/>
            <color indexed="81"/>
            <rFont val="Tahoma"/>
            <family val="2"/>
          </rPr>
          <t>qE19b,
Standard Error,
Value,
Sample Size = 202 / .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qE21,
Estimate,
Value,
Sample Size = 190 / .</t>
        </r>
      </text>
    </comment>
    <comment ref="K21" authorId="0">
      <text>
        <r>
          <rPr>
            <b/>
            <sz val="9"/>
            <color indexed="81"/>
            <rFont val="Tahoma"/>
            <family val="2"/>
          </rPr>
          <t>qE21,
Standard Error,
Value,
Sample Size = 190 / .</t>
        </r>
      </text>
    </comment>
    <comment ref="L21" authorId="0">
      <text>
        <r>
          <rPr>
            <b/>
            <sz val="9"/>
            <color indexed="81"/>
            <rFont val="Tahoma"/>
            <family val="2"/>
          </rPr>
          <t>HIGHEST_DEGREE - doctorate,
qE21,
Estimate,
Value,
Sample Size = 58 / .</t>
        </r>
      </text>
    </comment>
    <comment ref="M21" authorId="0">
      <text>
        <r>
          <rPr>
            <b/>
            <sz val="9"/>
            <color indexed="81"/>
            <rFont val="Tahoma"/>
            <family val="2"/>
          </rPr>
          <t>HIGHEST_DEGREE - Masters,
qE21,
Estimate,
Value,
Sample Size = 32 / .</t>
        </r>
      </text>
    </comment>
    <comment ref="N21" authorId="0">
      <text>
        <r>
          <rPr>
            <b/>
            <sz val="9"/>
            <color indexed="81"/>
            <rFont val="Tahoma"/>
            <family val="2"/>
          </rPr>
          <t>HIGHEST_DEGREE - Bachelors,
qE21,
Estimate,
Value,
Sample Size = 100 / .</t>
        </r>
      </text>
    </comment>
    <comment ref="O21" authorId="0">
      <text>
        <r>
          <rPr>
            <b/>
            <sz val="9"/>
            <color indexed="81"/>
            <rFont val="Tahoma"/>
            <family val="2"/>
          </rPr>
          <t>HIGHEST_DEGREE - doctorate,
qE21b,
Estimate,
Value,
Sample Size = 58 / .</t>
        </r>
      </text>
    </comment>
    <comment ref="P21" authorId="0">
      <text>
        <r>
          <rPr>
            <b/>
            <sz val="9"/>
            <color indexed="81"/>
            <rFont val="Tahoma"/>
            <family val="2"/>
          </rPr>
          <t>HIGHEST_DEGREE - Masters,
qE21b,
Estimate,
Value,
Sample Size = 32 / .</t>
        </r>
      </text>
    </comment>
    <comment ref="Q21" authorId="0">
      <text>
        <r>
          <rPr>
            <b/>
            <sz val="9"/>
            <color indexed="81"/>
            <rFont val="Tahoma"/>
            <family val="2"/>
          </rPr>
          <t>HIGHEST_DEGREE - Bachelors,
qE21b,
Estimate,
Value,
Sample Size = 99 / .</t>
        </r>
      </text>
    </comment>
    <comment ref="R21" authorId="0">
      <text>
        <r>
          <rPr>
            <b/>
            <sz val="9"/>
            <color indexed="81"/>
            <rFont val="Tahoma"/>
            <family val="2"/>
          </rPr>
          <t>qE21b,
Estimate,
Value,
Sample Size = 189 / .</t>
        </r>
      </text>
    </comment>
    <comment ref="S21" authorId="0">
      <text>
        <r>
          <rPr>
            <b/>
            <sz val="9"/>
            <color indexed="81"/>
            <rFont val="Tahoma"/>
            <family val="2"/>
          </rPr>
          <t>qE21b,
Standard Error,
Value,
Sample Size = 189 / .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qE22,
Estimate,
Value,
Sample Size = 191 / .</t>
        </r>
      </text>
    </comment>
    <comment ref="K22" authorId="0">
      <text>
        <r>
          <rPr>
            <b/>
            <sz val="9"/>
            <color indexed="81"/>
            <rFont val="Tahoma"/>
            <family val="2"/>
          </rPr>
          <t>qE22,
Standard Error,
Value,
Sample Size = 191 / .</t>
        </r>
      </text>
    </comment>
    <comment ref="L22" authorId="0">
      <text>
        <r>
          <rPr>
            <b/>
            <sz val="9"/>
            <color indexed="81"/>
            <rFont val="Tahoma"/>
            <family val="2"/>
          </rPr>
          <t>HIGHEST_DEGREE - doctorate,
qE22,
Estimate,
Value,
Sample Size = 59 / .</t>
        </r>
      </text>
    </comment>
    <comment ref="M22" authorId="0">
      <text>
        <r>
          <rPr>
            <b/>
            <sz val="9"/>
            <color indexed="81"/>
            <rFont val="Tahoma"/>
            <family val="2"/>
          </rPr>
          <t>HIGHEST_DEGREE - Masters,
qE22,
Estimate,
Value,
Sample Size = 31 / .</t>
        </r>
      </text>
    </comment>
    <comment ref="N22" authorId="0">
      <text>
        <r>
          <rPr>
            <b/>
            <sz val="9"/>
            <color indexed="81"/>
            <rFont val="Tahoma"/>
            <family val="2"/>
          </rPr>
          <t>HIGHEST_DEGREE - Bachelors,
qE22,
Estimate,
Value,
Sample Size = 101 / .</t>
        </r>
      </text>
    </comment>
    <comment ref="O22" authorId="0">
      <text>
        <r>
          <rPr>
            <b/>
            <sz val="9"/>
            <color indexed="81"/>
            <rFont val="Tahoma"/>
            <family val="2"/>
          </rPr>
          <t>HIGHEST_DEGREE - doctorate,
qE22b,
Estimate,
Value,
Sample Size = 59 / .</t>
        </r>
      </text>
    </comment>
    <comment ref="P22" authorId="0">
      <text>
        <r>
          <rPr>
            <b/>
            <sz val="9"/>
            <color indexed="81"/>
            <rFont val="Tahoma"/>
            <family val="2"/>
          </rPr>
          <t>HIGHEST_DEGREE - Masters,
qE22b,
Estimate,
Value,
Sample Size = 31 / .</t>
        </r>
      </text>
    </comment>
    <comment ref="Q22" authorId="0">
      <text>
        <r>
          <rPr>
            <b/>
            <sz val="9"/>
            <color indexed="81"/>
            <rFont val="Tahoma"/>
            <family val="2"/>
          </rPr>
          <t>HIGHEST_DEGREE - Bachelors,
qE22b,
Estimate,
Value,
Sample Size = 100 / .</t>
        </r>
      </text>
    </comment>
    <comment ref="R22" authorId="0">
      <text>
        <r>
          <rPr>
            <b/>
            <sz val="9"/>
            <color indexed="81"/>
            <rFont val="Tahoma"/>
            <family val="2"/>
          </rPr>
          <t>qE22b,
Estimate,
Value,
Sample Size = 190 / .</t>
        </r>
      </text>
    </comment>
    <comment ref="S22" authorId="0">
      <text>
        <r>
          <rPr>
            <b/>
            <sz val="9"/>
            <color indexed="81"/>
            <rFont val="Tahoma"/>
            <family val="2"/>
          </rPr>
          <t>qE22b,
Standard Error,
Value,
Sample Size = 190 / .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qE12E22,
Estimate,
Value,
Sample Size = 211 / .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qE12E22,
Standard Error,
Value,
Sample Size = 211 / .</t>
        </r>
      </text>
    </comment>
    <comment ref="L23" authorId="0">
      <text>
        <r>
          <rPr>
            <b/>
            <sz val="9"/>
            <color indexed="81"/>
            <rFont val="Tahoma"/>
            <family val="2"/>
          </rPr>
          <t>HIGHEST_DEGREE - doctorate,
qE12E22,
Estimate,
Value,
Sample Size = 65 / .</t>
        </r>
      </text>
    </comment>
    <comment ref="M23" authorId="0">
      <text>
        <r>
          <rPr>
            <b/>
            <sz val="9"/>
            <color indexed="81"/>
            <rFont val="Tahoma"/>
            <family val="2"/>
          </rPr>
          <t>HIGHEST_DEGREE - Masters,
qE12E22,
Estimate,
Value,
Sample Size = 36 / .</t>
        </r>
      </text>
    </comment>
    <comment ref="N23" authorId="0">
      <text>
        <r>
          <rPr>
            <b/>
            <sz val="9"/>
            <color indexed="81"/>
            <rFont val="Tahoma"/>
            <family val="2"/>
          </rPr>
          <t>HIGHEST_DEGREE - Bachelors,
qE12E22,
Estimate,
Value,
Sample Size = 110 / .</t>
        </r>
      </text>
    </comment>
    <comment ref="O23" authorId="0">
      <text>
        <r>
          <rPr>
            <b/>
            <sz val="9"/>
            <color indexed="81"/>
            <rFont val="Tahoma"/>
            <family val="2"/>
          </rPr>
          <t>HIGHEST_DEGREE - doctorate,
qE12bE22b,
Estimate,
Value,
Sample Size = 65 / .</t>
        </r>
      </text>
    </comment>
    <comment ref="P23" authorId="0">
      <text>
        <r>
          <rPr>
            <b/>
            <sz val="9"/>
            <color indexed="81"/>
            <rFont val="Tahoma"/>
            <family val="2"/>
          </rPr>
          <t>HIGHEST_DEGREE - Masters,
qE12bE22b,
Estimate,
Value,
Sample Size = 36 / .</t>
        </r>
      </text>
    </comment>
    <comment ref="Q23" authorId="0">
      <text>
        <r>
          <rPr>
            <b/>
            <sz val="9"/>
            <color indexed="81"/>
            <rFont val="Tahoma"/>
            <family val="2"/>
          </rPr>
          <t>HIGHEST_DEGREE - Bachelors,
qE12bE22b,
Estimate,
Value,
Sample Size = 110 / .</t>
        </r>
      </text>
    </comment>
    <comment ref="R23" authorId="0">
      <text>
        <r>
          <rPr>
            <b/>
            <sz val="9"/>
            <color indexed="81"/>
            <rFont val="Tahoma"/>
            <family val="2"/>
          </rPr>
          <t>qE12bE22b,
Estimate,
Value,
Sample Size = 211 / .</t>
        </r>
      </text>
    </comment>
    <comment ref="S23" authorId="0">
      <text>
        <r>
          <rPr>
            <b/>
            <sz val="9"/>
            <color indexed="81"/>
            <rFont val="Tahoma"/>
            <family val="2"/>
          </rPr>
          <t>qE12bE22b,
Standard Error,
Value,
Sample Size = 211 / .</t>
        </r>
      </text>
    </comment>
    <comment ref="L24" authorId="0">
      <text>
        <r>
          <rPr>
            <b/>
            <sz val="9"/>
            <color indexed="81"/>
            <rFont val="Tahoma"/>
            <family val="2"/>
          </rPr>
          <t>HIGHEST_DEGREE - doctorate,
qE12E22,
Standard Error,
Value,
Sample Size = 65 / .</t>
        </r>
      </text>
    </comment>
    <comment ref="M24" authorId="0">
      <text>
        <r>
          <rPr>
            <b/>
            <sz val="9"/>
            <color indexed="81"/>
            <rFont val="Tahoma"/>
            <family val="2"/>
          </rPr>
          <t>HIGHEST_DEGREE - Masters,
qE12E22,
Standard Error,
Value,
Sample Size = 36 / .</t>
        </r>
      </text>
    </comment>
    <comment ref="N24" authorId="0">
      <text>
        <r>
          <rPr>
            <b/>
            <sz val="9"/>
            <color indexed="81"/>
            <rFont val="Tahoma"/>
            <family val="2"/>
          </rPr>
          <t>HIGHEST_DEGREE - Bachelors,
qE12E22,
Standard Error,
Value,
Sample Size = 110 / .</t>
        </r>
      </text>
    </comment>
    <comment ref="O24" authorId="0">
      <text>
        <r>
          <rPr>
            <b/>
            <sz val="9"/>
            <color indexed="81"/>
            <rFont val="Tahoma"/>
            <family val="2"/>
          </rPr>
          <t>HIGHEST_DEGREE - doctorate,
qE12bE22b,
Standard Error,
Value,
Sample Size = 65 / .</t>
        </r>
      </text>
    </comment>
    <comment ref="P24" authorId="0">
      <text>
        <r>
          <rPr>
            <b/>
            <sz val="9"/>
            <color indexed="81"/>
            <rFont val="Tahoma"/>
            <family val="2"/>
          </rPr>
          <t>HIGHEST_DEGREE - Masters,
qE12bE22b,
Standard Error,
Value,
Sample Size = 36 / .</t>
        </r>
      </text>
    </comment>
    <comment ref="Q24" authorId="0">
      <text>
        <r>
          <rPr>
            <b/>
            <sz val="9"/>
            <color indexed="81"/>
            <rFont val="Tahoma"/>
            <family val="2"/>
          </rPr>
          <t>HIGHEST_DEGREE - Bachelors,
qE12bE22b,
Standard Error,
Value,
Sample Size = 110 / .</t>
        </r>
      </text>
    </comment>
    <comment ref="W52" authorId="0">
      <text>
        <r>
          <rPr>
            <b/>
            <sz val="9"/>
            <color indexed="81"/>
            <rFont val="Tahoma"/>
            <family val="2"/>
          </rPr>
          <t>depttype - MARGINAL,
E2alla,
Standard Error,
Value,
Subset - dset=3,
Sample Size = 19 / .</t>
        </r>
      </text>
    </comment>
    <comment ref="X52" authorId="0">
      <text>
        <r>
          <rPr>
            <b/>
            <sz val="9"/>
            <color indexed="81"/>
            <rFont val="Tahoma"/>
            <family val="2"/>
          </rPr>
          <t>depttype - 3,
E2alla,
Standard Error,
Value,
Subset - dset=3,
Sample Size = 11 / .</t>
        </r>
      </text>
    </comment>
    <comment ref="Y52" authorId="0">
      <text>
        <r>
          <rPr>
            <b/>
            <sz val="9"/>
            <color indexed="81"/>
            <rFont val="Tahoma"/>
            <family val="2"/>
          </rPr>
          <t>depttype - 2,
E2alla,
Standard Error,
Value,
Subset - dset=3,
Sample Size = 8 / .</t>
        </r>
      </text>
    </comment>
    <comment ref="W53" authorId="0">
      <text>
        <r>
          <rPr>
            <b/>
            <sz val="9"/>
            <color indexed="81"/>
            <rFont val="Tahoma"/>
            <family val="2"/>
          </rPr>
          <t>depttype - MARGINAL,
E2allab,
Standard Error,
Value,
Subset - dset=3,
Sample Size = 51 / .</t>
        </r>
      </text>
    </comment>
    <comment ref="X53" authorId="0">
      <text>
        <r>
          <rPr>
            <b/>
            <sz val="9"/>
            <color indexed="81"/>
            <rFont val="Tahoma"/>
            <family val="2"/>
          </rPr>
          <t>depttype - 3,
E2allab,
Standard Error,
Value,
Subset - dset=3,
Sample Size = 38 / .</t>
        </r>
      </text>
    </comment>
    <comment ref="Y53" authorId="0">
      <text>
        <r>
          <rPr>
            <b/>
            <sz val="9"/>
            <color indexed="81"/>
            <rFont val="Tahoma"/>
            <family val="2"/>
          </rPr>
          <t>depttype - 2,
E2allab,
Standard Error,
Value,
Subset - dset=3,
Sample Size = 13 / .</t>
        </r>
      </text>
    </comment>
  </commentList>
</comments>
</file>

<file path=xl/comments3.xml><?xml version="1.0" encoding="utf-8"?>
<comments xmlns="http://schemas.openxmlformats.org/spreadsheetml/2006/main">
  <authors>
    <author>Robert Delfierro</author>
  </authors>
  <commentList>
    <comment ref="H8" authorId="0">
      <text>
        <r>
          <rPr>
            <b/>
            <sz val="9"/>
            <color indexed="81"/>
            <rFont val="Tahoma"/>
            <family val="2"/>
          </rPr>
          <t>qE23a,
Estimate,
Value,
Sample Size = 192 / .</t>
        </r>
      </text>
    </comment>
    <comment ref="I8" authorId="0">
      <text>
        <r>
          <rPr>
            <b/>
            <sz val="9"/>
            <color indexed="81"/>
            <rFont val="Tahoma"/>
            <family val="2"/>
          </rPr>
          <t>qE23a,
Standard Error,
Value,
Sample Size = 192 / .</t>
        </r>
      </text>
    </comment>
    <comment ref="J8" authorId="0">
      <text>
        <r>
          <rPr>
            <b/>
            <sz val="9"/>
            <color indexed="81"/>
            <rFont val="Tahoma"/>
            <family val="2"/>
          </rPr>
          <t>HIGHEST_DEGREE - doctorate,
qE23a,
Estimate,
Value,
Sample Size = 60 / .</t>
        </r>
      </text>
    </comment>
    <comment ref="K8" authorId="0">
      <text>
        <r>
          <rPr>
            <b/>
            <sz val="9"/>
            <color indexed="81"/>
            <rFont val="Tahoma"/>
            <family val="2"/>
          </rPr>
          <t>HIGHEST_DEGREE - Masters,
qE23a,
Estimate,
Value,
Sample Size = 33 / .</t>
        </r>
      </text>
    </comment>
    <comment ref="L8" authorId="0">
      <text>
        <r>
          <rPr>
            <b/>
            <sz val="9"/>
            <color indexed="81"/>
            <rFont val="Tahoma"/>
            <family val="2"/>
          </rPr>
          <t>HIGHEST_DEGREE - Bachelors,
qE23a,
Estimate,
Value,
Sample Size = 99 / .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qE24_1a,
Estimate,
Value,
Sample Size = 198 / .</t>
        </r>
      </text>
    </comment>
    <comment ref="I9" authorId="0">
      <text>
        <r>
          <rPr>
            <b/>
            <sz val="9"/>
            <color indexed="81"/>
            <rFont val="Tahoma"/>
            <family val="2"/>
          </rPr>
          <t>qE24_1a,
Standard Error,
Value,
Sample Size = 198 / .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HIGHEST_DEGREE - doctorate,
qE24_1a,
Estimate,
Value,
Sample Size = 61 / .</t>
        </r>
      </text>
    </comment>
    <comment ref="K9" authorId="0">
      <text>
        <r>
          <rPr>
            <b/>
            <sz val="9"/>
            <color indexed="81"/>
            <rFont val="Tahoma"/>
            <family val="2"/>
          </rPr>
          <t>HIGHEST_DEGREE - Masters,
qE24_1a,
Estimate,
Value,
Sample Size = 34 / .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HIGHEST_DEGREE - Bachelors,
qE24_1a,
Estimate,
Value,
Sample Size = 103 / .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qE24_2a,
Estimate,
Value,
Sample Size = 184 / .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qE24_2a,
Standard Error,
Value,
Sample Size = 184 / .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HIGHEST_DEGREE - doctorate,
qE24_2a,
Estimate,
Value,
Sample Size = 57 / .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HIGHEST_DEGREE - Masters,
qE24_2a,
Estimate,
Value,
Sample Size = 30 / .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HIGHEST_DEGREE - Bachelors,
qE24_2a,
Estimate,
Value,
Sample Size = 97 / .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>qE24a,
Estimate,
Value,
Sample Size = 198 / .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qE24a,
Standard Error,
Value,
Sample Size = 198 / .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HIGHEST_DEGREE - doctorate,
qE24a,
Estimate,
Value,
Sample Size = 61 / 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HIGHEST_DEGREE - Masters,
qE24a,
Estimate,
Value,
Sample Size = 34 / .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>HIGHEST_DEGREE - Bachelors,
qE24a,
Estimate,
Value,
Sample Size = 103 / .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qE25a,
Estimate,
Value,
Sample Size = 189 / .</t>
        </r>
      </text>
    </comment>
    <comment ref="I12" authorId="0">
      <text>
        <r>
          <rPr>
            <b/>
            <sz val="9"/>
            <color indexed="81"/>
            <rFont val="Tahoma"/>
            <family val="2"/>
          </rPr>
          <t>qE25a,
Standard Error,
Value,
Sample Size = 189 / .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HIGHEST_DEGREE - doctorate,
qE25a,
Estimate,
Value,
Sample Size = 60 / .</t>
        </r>
      </text>
    </comment>
    <comment ref="K12" authorId="0">
      <text>
        <r>
          <rPr>
            <b/>
            <sz val="9"/>
            <color indexed="81"/>
            <rFont val="Tahoma"/>
            <family val="2"/>
          </rPr>
          <t>HIGHEST_DEGREE - Masters,
qE25a,
Estimate,
Value,
Sample Size = 32 / .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>HIGHEST_DEGREE - Bachelors,
qE25a,
Estimate,
Value,
Sample Size = 97 / .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qE26a,
Estimate,
Value,
Sample Size = 185 / .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qE26a,
Standard Error,
Value,
Sample Size = 185 / .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HIGHEST_DEGREE - doctorate,
qE26a,
Estimate,
Value,
Sample Size = 58 / .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HIGHEST_DEGREE - Masters,
qE26a,
Estimate,
Value,
Sample Size = 30 / .</t>
        </r>
      </text>
    </comment>
    <comment ref="L13" authorId="0">
      <text>
        <r>
          <rPr>
            <b/>
            <sz val="9"/>
            <color indexed="81"/>
            <rFont val="Tahoma"/>
            <family val="2"/>
          </rPr>
          <t>HIGHEST_DEGREE - Bachelors,
qE26a,
Estimate,
Value,
Sample Size = 97 / .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qE27a,
Estimate,
Value,
Sample Size = 187 / .</t>
        </r>
      </text>
    </comment>
    <comment ref="I14" authorId="0">
      <text>
        <r>
          <rPr>
            <b/>
            <sz val="9"/>
            <color indexed="81"/>
            <rFont val="Tahoma"/>
            <family val="2"/>
          </rPr>
          <t>qE27a,
Standard Error,
Value,
Sample Size = 187 / .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HIGHEST_DEGREE - doctorate,
qE27a,
Estimate,
Value,
Sample Size = 59 / .</t>
        </r>
      </text>
    </comment>
    <comment ref="K14" authorId="0">
      <text>
        <r>
          <rPr>
            <b/>
            <sz val="9"/>
            <color indexed="81"/>
            <rFont val="Tahoma"/>
            <family val="2"/>
          </rPr>
          <t>HIGHEST_DEGREE - Masters,
qE27a,
Estimate,
Value,
Sample Size = 31 / .</t>
        </r>
      </text>
    </comment>
    <comment ref="L14" authorId="0">
      <text>
        <r>
          <rPr>
            <b/>
            <sz val="9"/>
            <color indexed="81"/>
            <rFont val="Tahoma"/>
            <family val="2"/>
          </rPr>
          <t>HIGHEST_DEGREE - Bachelors,
qE27a,
Estimate,
Value,
Sample Size = 97 / .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qE28a,
Estimate,
Value,
Sample Size = 182 / .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>qE28a,
Standard Error,
Value,
Sample Size = 182 / .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HIGHEST_DEGREE - doctorate,
qE28a,
Estimate,
Value,
Sample Size = 56 / .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HIGHEST_DEGREE - Masters,
qE28a,
Estimate,
Value,
Sample Size = 29 / .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HIGHEST_DEGREE - Bachelors,
qE28a,
Estimate,
Value,
Sample Size = 97 / .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qE29a,
Estimate,
Value,
Sample Size = 185 / .</t>
        </r>
      </text>
    </comment>
    <comment ref="I16" authorId="0">
      <text>
        <r>
          <rPr>
            <b/>
            <sz val="9"/>
            <color indexed="81"/>
            <rFont val="Tahoma"/>
            <family val="2"/>
          </rPr>
          <t>qE29a,
Standard Error,
Value,
Sample Size = 185 / .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HIGHEST_DEGREE - doctorate,
qE29a,
Estimate,
Value,
Sample Size = 58 / .</t>
        </r>
      </text>
    </comment>
    <comment ref="K16" authorId="0">
      <text>
        <r>
          <rPr>
            <b/>
            <sz val="9"/>
            <color indexed="81"/>
            <rFont val="Tahoma"/>
            <family val="2"/>
          </rPr>
          <t>HIGHEST_DEGREE - Masters,
qE29a,
Estimate,
Value,
Sample Size = 30 / .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HIGHEST_DEGREE - Bachelors,
qE29a,
Estimate,
Value,
Sample Size = 97 / .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qE30a,
Estimate,
Value,
Sample Size = 190 / .</t>
        </r>
      </text>
    </comment>
    <comment ref="I17" authorId="0">
      <text>
        <r>
          <rPr>
            <b/>
            <sz val="9"/>
            <color indexed="81"/>
            <rFont val="Tahoma"/>
            <family val="2"/>
          </rPr>
          <t>qE30a,
Standard Error,
Value,
Sample Size = 190 / .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HIGHEST_DEGREE - doctorate,
qE30a,
Estimate,
Value,
Sample Size = 58 / .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HIGHEST_DEGREE - Masters,
qE30a,
Estimate,
Value,
Sample Size = 32 / .</t>
        </r>
      </text>
    </comment>
    <comment ref="L17" authorId="0">
      <text>
        <r>
          <rPr>
            <b/>
            <sz val="9"/>
            <color indexed="81"/>
            <rFont val="Tahoma"/>
            <family val="2"/>
          </rPr>
          <t>HIGHEST_DEGREE - Bachelors,
qE30a,
Estimate,
Value,
Sample Size = 100 / .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qE31a,
Estimate,
Value,
Sample Size = 193 / .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qE31a,
Standard Error,
Value,
Sample Size = 193 / .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HIGHEST_DEGREE - doctorate,
qE31a,
Estimate,
Value,
Sample Size = 61 / .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HIGHEST_DEGREE - Masters,
qE31a,
Estimate,
Value,
Sample Size = 31 / .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HIGHEST_DEGREE - Bachelors,
qE31a,
Estimate,
Value,
Sample Size = 101 / .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qE48a,
Estimate,
Value,
Sample Size = 188 / .</t>
        </r>
      </text>
    </comment>
    <comment ref="I19" authorId="0">
      <text>
        <r>
          <rPr>
            <b/>
            <sz val="9"/>
            <color indexed="81"/>
            <rFont val="Tahoma"/>
            <family val="2"/>
          </rPr>
          <t>qE48a,
Standard Error,
Value,
Sample Size = 188 / .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HIGHEST_DEGREE - doctorate,
qE48a,
Estimate,
Value,
Sample Size = 59 / .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HIGHEST_DEGREE - Masters,
qE48a,
Estimate,
Value,
Sample Size = 33 / .</t>
        </r>
      </text>
    </comment>
    <comment ref="L19" authorId="0">
      <text>
        <r>
          <rPr>
            <b/>
            <sz val="9"/>
            <color indexed="81"/>
            <rFont val="Tahoma"/>
            <family val="2"/>
          </rPr>
          <t>HIGHEST_DEGREE - Bachelors,
qE48a,
Estimate,
Value,
Sample Size = 96 / .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qE32_1a,
Estimate,
Value,
Sample Size = 194 / .</t>
        </r>
      </text>
    </comment>
    <comment ref="I20" authorId="0">
      <text>
        <r>
          <rPr>
            <b/>
            <sz val="9"/>
            <color indexed="81"/>
            <rFont val="Tahoma"/>
            <family val="2"/>
          </rPr>
          <t>qE32_1a,
Standard Error,
Value,
Sample Size = 194 / .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HIGHEST_DEGREE - doctorate,
qE32_1a,
Estimate,
Value,
Sample Size = 61 / .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HIGHEST_DEGREE - Masters,
qE32_1a,
Estimate,
Value,
Sample Size = 35 / .</t>
        </r>
      </text>
    </comment>
    <comment ref="L20" authorId="0">
      <text>
        <r>
          <rPr>
            <b/>
            <sz val="9"/>
            <color indexed="81"/>
            <rFont val="Tahoma"/>
            <family val="2"/>
          </rPr>
          <t>HIGHEST_DEGREE - Bachelors,
qE32_1a,
Estimate,
Value,
Sample Size = 98 / .</t>
        </r>
      </text>
    </comment>
    <comment ref="H21" authorId="0">
      <text>
        <r>
          <rPr>
            <b/>
            <sz val="9"/>
            <color indexed="81"/>
            <rFont val="Tahoma"/>
            <family val="2"/>
          </rPr>
          <t>qE32_2a,
Estimate,
Value,
Sample Size = 186 / .</t>
        </r>
      </text>
    </comment>
    <comment ref="I21" authorId="0">
      <text>
        <r>
          <rPr>
            <b/>
            <sz val="9"/>
            <color indexed="81"/>
            <rFont val="Tahoma"/>
            <family val="2"/>
          </rPr>
          <t>qE32_2a,
Standard Error,
Value,
Sample Size = 186 / .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HIGHEST_DEGREE - doctorate,
qE32_2a,
Estimate,
Value,
Sample Size = 58 / .</t>
        </r>
      </text>
    </comment>
    <comment ref="K21" authorId="0">
      <text>
        <r>
          <rPr>
            <b/>
            <sz val="9"/>
            <color indexed="81"/>
            <rFont val="Tahoma"/>
            <family val="2"/>
          </rPr>
          <t>HIGHEST_DEGREE - Masters,
qE32_2a,
Estimate,
Value,
Sample Size = 32 / .</t>
        </r>
      </text>
    </comment>
    <comment ref="L21" authorId="0">
      <text>
        <r>
          <rPr>
            <b/>
            <sz val="9"/>
            <color indexed="81"/>
            <rFont val="Tahoma"/>
            <family val="2"/>
          </rPr>
          <t>HIGHEST_DEGREE - Bachelors,
qE32_2a,
Estimate,
Value,
Sample Size = 96 / .</t>
        </r>
      </text>
    </comment>
    <comment ref="H22" authorId="0">
      <text>
        <r>
          <rPr>
            <b/>
            <sz val="9"/>
            <color indexed="81"/>
            <rFont val="Tahoma"/>
            <family val="2"/>
          </rPr>
          <t>qE32a,
Estimate,
Value,
Sample Size = 194 / .</t>
        </r>
      </text>
    </comment>
    <comment ref="I22" authorId="0">
      <text>
        <r>
          <rPr>
            <b/>
            <sz val="9"/>
            <color indexed="81"/>
            <rFont val="Tahoma"/>
            <family val="2"/>
          </rPr>
          <t>qE32a,
Standard Error,
Value,
Sample Size = 194 / .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HIGHEST_DEGREE - doctorate,
qE32a,
Estimate,
Value,
Sample Size = 61 / .</t>
        </r>
      </text>
    </comment>
    <comment ref="K22" authorId="0">
      <text>
        <r>
          <rPr>
            <b/>
            <sz val="9"/>
            <color indexed="81"/>
            <rFont val="Tahoma"/>
            <family val="2"/>
          </rPr>
          <t>HIGHEST_DEGREE - Masters,
qE32a,
Estimate,
Value,
Sample Size = 35 / .</t>
        </r>
      </text>
    </comment>
    <comment ref="L22" authorId="0">
      <text>
        <r>
          <rPr>
            <b/>
            <sz val="9"/>
            <color indexed="81"/>
            <rFont val="Tahoma"/>
            <family val="2"/>
          </rPr>
          <t>HIGHEST_DEGREE - Bachelors,
qE32a,
Estimate,
Value,
Sample Size = 98 / .</t>
        </r>
      </text>
    </comment>
    <comment ref="H23" authorId="0">
      <text>
        <r>
          <rPr>
            <b/>
            <sz val="9"/>
            <color indexed="81"/>
            <rFont val="Tahoma"/>
            <family val="2"/>
          </rPr>
          <t>qE33a,
Estimate,
Value,
Sample Size = 186 / .</t>
        </r>
      </text>
    </comment>
    <comment ref="I23" authorId="0">
      <text>
        <r>
          <rPr>
            <b/>
            <sz val="9"/>
            <color indexed="81"/>
            <rFont val="Tahoma"/>
            <family val="2"/>
          </rPr>
          <t>qE33a,
Standard Error,
Value,
Sample Size = 186 / .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HIGHEST_DEGREE - doctorate,
qE33a,
Estimate,
Value,
Sample Size = 60 / .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HIGHEST_DEGREE - Masters,
qE33a,
Estimate,
Value,
Sample Size = 30 / .</t>
        </r>
      </text>
    </comment>
    <comment ref="L23" authorId="0">
      <text>
        <r>
          <rPr>
            <b/>
            <sz val="9"/>
            <color indexed="81"/>
            <rFont val="Tahoma"/>
            <family val="2"/>
          </rPr>
          <t>HIGHEST_DEGREE - Bachelors,
qE33a,
Estimate,
Value,
Sample Size = 96 / .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qE34a,
Estimate,
Value,
Sample Size = 186 / .</t>
        </r>
      </text>
    </comment>
    <comment ref="I24" authorId="0">
      <text>
        <r>
          <rPr>
            <b/>
            <sz val="9"/>
            <color indexed="81"/>
            <rFont val="Tahoma"/>
            <family val="2"/>
          </rPr>
          <t>qE34a,
Standard Error,
Value,
Sample Size = 186 / .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HIGHEST_DEGREE - doctorate,
qE34a,
Estimate,
Value,
Sample Size = 59 / .</t>
        </r>
      </text>
    </comment>
    <comment ref="K24" authorId="0">
      <text>
        <r>
          <rPr>
            <b/>
            <sz val="9"/>
            <color indexed="81"/>
            <rFont val="Tahoma"/>
            <family val="2"/>
          </rPr>
          <t>HIGHEST_DEGREE - Masters,
qE34a,
Estimate,
Value,
Sample Size = 31 / .</t>
        </r>
      </text>
    </comment>
    <comment ref="L24" authorId="0">
      <text>
        <r>
          <rPr>
            <b/>
            <sz val="9"/>
            <color indexed="81"/>
            <rFont val="Tahoma"/>
            <family val="2"/>
          </rPr>
          <t>HIGHEST_DEGREE - Bachelors,
qE34a,
Estimate,
Value,
Sample Size = 96 / .</t>
        </r>
      </text>
    </comment>
    <comment ref="H25" authorId="0">
      <text>
        <r>
          <rPr>
            <b/>
            <sz val="9"/>
            <color indexed="81"/>
            <rFont val="Tahoma"/>
            <family val="2"/>
          </rPr>
          <t>qE35a,
Estimate,
Value,
Sample Size = 185 / .</t>
        </r>
      </text>
    </comment>
    <comment ref="I25" authorId="0">
      <text>
        <r>
          <rPr>
            <b/>
            <sz val="9"/>
            <color indexed="81"/>
            <rFont val="Tahoma"/>
            <family val="2"/>
          </rPr>
          <t>qE35a,
Standard Error,
Value,
Sample Size = 185 / .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HIGHEST_DEGREE - doctorate,
qE35a,
Estimate,
Value,
Sample Size = 58 / .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HIGHEST_DEGREE - Masters,
qE35a,
Estimate,
Value,
Sample Size = 31 / .</t>
        </r>
      </text>
    </comment>
    <comment ref="L25" authorId="0">
      <text>
        <r>
          <rPr>
            <b/>
            <sz val="9"/>
            <color indexed="81"/>
            <rFont val="Tahoma"/>
            <family val="2"/>
          </rPr>
          <t>HIGHEST_DEGREE - Bachelors,
qE35a,
Estimate,
Value,
Sample Size = 96 / .</t>
        </r>
      </text>
    </comment>
    <comment ref="H26" authorId="0">
      <text>
        <r>
          <rPr>
            <b/>
            <sz val="9"/>
            <color indexed="81"/>
            <rFont val="Tahoma"/>
            <family val="2"/>
          </rPr>
          <t>qE36a,
Estimate,
Value,
Sample Size = 187 / .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qE36a,
Standard Error,
Value,
Sample Size = 187 / .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HIGHEST_DEGREE - doctorate,
qE36a,
Estimate,
Value,
Sample Size = 59 / .</t>
        </r>
      </text>
    </comment>
    <comment ref="K26" authorId="0">
      <text>
        <r>
          <rPr>
            <b/>
            <sz val="9"/>
            <color indexed="81"/>
            <rFont val="Tahoma"/>
            <family val="2"/>
          </rPr>
          <t>HIGHEST_DEGREE - Masters,
qE36a,
Estimate,
Value,
Sample Size = 32 / .</t>
        </r>
      </text>
    </comment>
    <comment ref="L26" authorId="0">
      <text>
        <r>
          <rPr>
            <b/>
            <sz val="9"/>
            <color indexed="81"/>
            <rFont val="Tahoma"/>
            <family val="2"/>
          </rPr>
          <t>HIGHEST_DEGREE - Bachelors,
qE36a,
Estimate,
Value,
Sample Size = 96 / .</t>
        </r>
      </text>
    </comment>
    <comment ref="H27" authorId="0">
      <text>
        <r>
          <rPr>
            <b/>
            <sz val="9"/>
            <color indexed="81"/>
            <rFont val="Tahoma"/>
            <family val="2"/>
          </rPr>
          <t>qE37a,
Estimate,
Value,
Sample Size = 191 / .</t>
        </r>
      </text>
    </comment>
    <comment ref="I27" authorId="0">
      <text>
        <r>
          <rPr>
            <b/>
            <sz val="9"/>
            <color indexed="81"/>
            <rFont val="Tahoma"/>
            <family val="2"/>
          </rPr>
          <t>qE37a,
Standard Error,
Value,
Sample Size = 191 / .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HIGHEST_DEGREE - doctorate,
qE37a,
Estimate,
Value,
Sample Size = 60 / .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HIGHEST_DEGREE - Masters,
qE37a,
Estimate,
Value,
Sample Size = 34 / .</t>
        </r>
      </text>
    </comment>
    <comment ref="L27" authorId="0">
      <text>
        <r>
          <rPr>
            <b/>
            <sz val="9"/>
            <color indexed="81"/>
            <rFont val="Tahoma"/>
            <family val="2"/>
          </rPr>
          <t>HIGHEST_DEGREE - Bachelors,
qE37a,
Estimate,
Value,
Sample Size = 97 / .</t>
        </r>
      </text>
    </comment>
    <comment ref="H28" authorId="0">
      <text>
        <r>
          <rPr>
            <b/>
            <sz val="9"/>
            <color indexed="81"/>
            <rFont val="Tahoma"/>
            <family val="2"/>
          </rPr>
          <t>qE38a,
Estimate,
Value,
Sample Size = 192 / .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qE38a,
Standard Error,
Value,
Sample Size = 192 / .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HIGHEST_DEGREE - doctorate,
qE38a,
Estimate,
Value,
Sample Size = 61 / .</t>
        </r>
      </text>
    </comment>
    <comment ref="K28" authorId="0">
      <text>
        <r>
          <rPr>
            <b/>
            <sz val="9"/>
            <color indexed="81"/>
            <rFont val="Tahoma"/>
            <family val="2"/>
          </rPr>
          <t>HIGHEST_DEGREE - Masters,
qE38a,
Estimate,
Value,
Sample Size = 34 / .</t>
        </r>
      </text>
    </comment>
    <comment ref="L28" authorId="0">
      <text>
        <r>
          <rPr>
            <b/>
            <sz val="9"/>
            <color indexed="81"/>
            <rFont val="Tahoma"/>
            <family val="2"/>
          </rPr>
          <t>HIGHEST_DEGREE - Bachelors,
qE38a,
Estimate,
Value,
Sample Size = 97 / .</t>
        </r>
      </text>
    </comment>
  </commentList>
</comments>
</file>

<file path=xl/comments4.xml><?xml version="1.0" encoding="utf-8"?>
<comments xmlns="http://schemas.openxmlformats.org/spreadsheetml/2006/main">
  <authors>
    <author>Robert Delfierro</author>
  </authors>
  <commentList>
    <comment ref="H8" authorId="0">
      <text>
        <r>
          <rPr>
            <b/>
            <sz val="9"/>
            <color indexed="81"/>
            <rFont val="Tahoma"/>
            <family val="2"/>
          </rPr>
          <t>qE39a,
Estimate,
Value,
Sample Size = 189 / .</t>
        </r>
      </text>
    </comment>
    <comment ref="I8" authorId="0">
      <text>
        <r>
          <rPr>
            <b/>
            <sz val="9"/>
            <color indexed="81"/>
            <rFont val="Tahoma"/>
            <family val="2"/>
          </rPr>
          <t>qE39a,
Standard Error,
Value,
Sample Size = 189 / .</t>
        </r>
      </text>
    </comment>
    <comment ref="J8" authorId="0">
      <text>
        <r>
          <rPr>
            <b/>
            <sz val="9"/>
            <color indexed="81"/>
            <rFont val="Tahoma"/>
            <family val="2"/>
          </rPr>
          <t>HIGHEST_DEGREE - doctorate,
qE39a,
Estimate,
Value,
Sample Size = 59 / .</t>
        </r>
      </text>
    </comment>
    <comment ref="K8" authorId="0">
      <text>
        <r>
          <rPr>
            <b/>
            <sz val="9"/>
            <color indexed="81"/>
            <rFont val="Tahoma"/>
            <family val="2"/>
          </rPr>
          <t>HIGHEST_DEGREE - Masters,
qE39a,
Estimate,
Value,
Sample Size = 32 / .</t>
        </r>
      </text>
    </comment>
    <comment ref="L8" authorId="0">
      <text>
        <r>
          <rPr>
            <b/>
            <sz val="9"/>
            <color indexed="81"/>
            <rFont val="Tahoma"/>
            <family val="2"/>
          </rPr>
          <t>HIGHEST_DEGREE - Bachelors,
qE39a,
Estimate,
Value,
Sample Size = 98 / .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qE40a,
Estimate,
Value,
Sample Size = 183 / .</t>
        </r>
      </text>
    </comment>
    <comment ref="I9" authorId="0">
      <text>
        <r>
          <rPr>
            <b/>
            <sz val="9"/>
            <color indexed="81"/>
            <rFont val="Tahoma"/>
            <family val="2"/>
          </rPr>
          <t>qE40a,
Standard Error,
Value,
Sample Size = 183 / .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HIGHEST_DEGREE - doctorate,
qE40a,
Estimate,
Value,
Sample Size = 59 / .</t>
        </r>
      </text>
    </comment>
    <comment ref="K9" authorId="0">
      <text>
        <r>
          <rPr>
            <b/>
            <sz val="9"/>
            <color indexed="81"/>
            <rFont val="Tahoma"/>
            <family val="2"/>
          </rPr>
          <t>HIGHEST_DEGREE - Masters,
qE40a,
Estimate,
Value,
Sample Size = 28 / .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HIGHEST_DEGREE - Bachelors,
qE40a,
Estimate,
Value,
Sample Size = 96 / .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qE41a,
Estimate,
Value,
Sample Size = 182 / .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qE41a,
Standard Error,
Value,
Sample Size = 182 / .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HIGHEST_DEGREE - doctorate,
qE41a,
Estimate,
Value,
Sample Size = 59 / .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HIGHEST_DEGREE - Masters,
qE41a,
Estimate,
Value,
Sample Size = 29 / .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HIGHEST_DEGREE - Bachelors,
qE41a,
Estimate,
Value,
Sample Size = 94 / .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>qE42a,
Estimate,
Value,
Sample Size = 181 / .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qE42a,
Standard Error,
Value,
Sample Size = 181 / .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HIGHEST_DEGREE - doctorate,
qE42a,
Estimate,
Value,
Sample Size = 59 / 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HIGHEST_DEGREE - Masters,
qE42a,
Estimate,
Value,
Sample Size = 29 / .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>HIGHEST_DEGREE - Bachelors,
qE42a,
Estimate,
Value,
Sample Size = 93 / .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qE43a,
Estimate,
Value,
Sample Size = 180 / .</t>
        </r>
      </text>
    </comment>
    <comment ref="I12" authorId="0">
      <text>
        <r>
          <rPr>
            <b/>
            <sz val="9"/>
            <color indexed="81"/>
            <rFont val="Tahoma"/>
            <family val="2"/>
          </rPr>
          <t>qE43a,
Standard Error,
Value,
Sample Size = 180 / .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HIGHEST_DEGREE - doctorate,
qE43a,
Estimate,
Value,
Sample Size = 58 / .</t>
        </r>
      </text>
    </comment>
    <comment ref="K12" authorId="0">
      <text>
        <r>
          <rPr>
            <b/>
            <sz val="9"/>
            <color indexed="81"/>
            <rFont val="Tahoma"/>
            <family val="2"/>
          </rPr>
          <t>HIGHEST_DEGREE - Masters,
qE43a,
Estimate,
Value,
Sample Size = 29 / .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>HIGHEST_DEGREE - Bachelors,
qE43a,
Estimate,
Value,
Sample Size = 93 / .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qE44a,
Estimate,
Value,
Sample Size = 180 / .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qE44a,
Standard Error,
Value,
Sample Size = 180 / .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HIGHEST_DEGREE - doctorate,
qE44a,
Estimate,
Value,
Sample Size = 58 / .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HIGHEST_DEGREE - Masters,
qE44a,
Estimate,
Value,
Sample Size = 29 / .</t>
        </r>
      </text>
    </comment>
    <comment ref="L13" authorId="0">
      <text>
        <r>
          <rPr>
            <b/>
            <sz val="9"/>
            <color indexed="81"/>
            <rFont val="Tahoma"/>
            <family val="2"/>
          </rPr>
          <t>HIGHEST_DEGREE - Bachelors,
qE44a,
Estimate,
Value,
Sample Size = 93 / .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qE46a,
Estimate,
Value,
Sample Size = 189 / .</t>
        </r>
      </text>
    </comment>
    <comment ref="I14" authorId="0">
      <text>
        <r>
          <rPr>
            <b/>
            <sz val="9"/>
            <color indexed="81"/>
            <rFont val="Tahoma"/>
            <family val="2"/>
          </rPr>
          <t>qE46a,
Standard Error,
Value,
Sample Size = 189 / .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HIGHEST_DEGREE - doctorate,
qE46a,
Estimate,
Value,
Sample Size = 60 / .</t>
        </r>
      </text>
    </comment>
    <comment ref="K14" authorId="0">
      <text>
        <r>
          <rPr>
            <b/>
            <sz val="9"/>
            <color indexed="81"/>
            <rFont val="Tahoma"/>
            <family val="2"/>
          </rPr>
          <t>HIGHEST_DEGREE - Masters,
qE46a,
Estimate,
Value,
Sample Size = 33 / .</t>
        </r>
      </text>
    </comment>
    <comment ref="L14" authorId="0">
      <text>
        <r>
          <rPr>
            <b/>
            <sz val="9"/>
            <color indexed="81"/>
            <rFont val="Tahoma"/>
            <family val="2"/>
          </rPr>
          <t>HIGHEST_DEGREE - Bachelors,
qE46a,
Estimate,
Value,
Sample Size = 96 / .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qE47a,
Estimate,
Value,
Sample Size = 185 / .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>qE47a,
Standard Error,
Value,
Sample Size = 185 / .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HIGHEST_DEGREE - doctorate,
qE47a,
Estimate,
Value,
Sample Size = 60 / .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HIGHEST_DEGREE - Masters,
qE47a,
Estimate,
Value,
Sample Size = 30 / .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HIGHEST_DEGREE - Bachelors,
qE47a,
Estimate,
Value,
Sample Size = 95 / .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qE45a,
Estimate,
Value,
Sample Size = 183 / .</t>
        </r>
      </text>
    </comment>
    <comment ref="I20" authorId="0">
      <text>
        <r>
          <rPr>
            <b/>
            <sz val="9"/>
            <color indexed="81"/>
            <rFont val="Tahoma"/>
            <family val="2"/>
          </rPr>
          <t>qE45a,
Standard Error,
Value,
Sample Size = 183 / .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HIGHEST_DEGREE - doctorate,
qE45a,
Estimate,
Value,
Sample Size = 58 / .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HIGHEST_DEGREE - Masters,
qE45a,
Estimate,
Value,
Sample Size = 31 / .</t>
        </r>
      </text>
    </comment>
    <comment ref="L20" authorId="0">
      <text>
        <r>
          <rPr>
            <b/>
            <sz val="9"/>
            <color indexed="81"/>
            <rFont val="Tahoma"/>
            <family val="2"/>
          </rPr>
          <t>HIGHEST_DEGREE - Bachelors,
qE45a,
Estimate,
Value,
Sample Size = 94 / .</t>
        </r>
      </text>
    </comment>
    <comment ref="H21" authorId="0">
      <text>
        <r>
          <rPr>
            <b/>
            <sz val="9"/>
            <color indexed="81"/>
            <rFont val="Tahoma"/>
            <family val="2"/>
          </rPr>
          <t>qE23aE48a,
Estimate,
Value,
Sample Size = 206 / .</t>
        </r>
      </text>
    </comment>
    <comment ref="I21" authorId="0">
      <text>
        <r>
          <rPr>
            <b/>
            <sz val="9"/>
            <color indexed="81"/>
            <rFont val="Tahoma"/>
            <family val="2"/>
          </rPr>
          <t>qE23aE48a,
Standard Error,
Value,
Sample Size = 206 / .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HIGHEST_DEGREE - doctorate,
qE23aE48a,
Estimate,
Value,
Sample Size = 63 / .</t>
        </r>
      </text>
    </comment>
    <comment ref="K21" authorId="0">
      <text>
        <r>
          <rPr>
            <b/>
            <sz val="9"/>
            <color indexed="81"/>
            <rFont val="Tahoma"/>
            <family val="2"/>
          </rPr>
          <t>HIGHEST_DEGREE - Masters,
qE23aE48a,
Estimate,
Value,
Sample Size = 36 / .</t>
        </r>
      </text>
    </comment>
    <comment ref="L21" authorId="0">
      <text>
        <r>
          <rPr>
            <b/>
            <sz val="9"/>
            <color indexed="81"/>
            <rFont val="Tahoma"/>
            <family val="2"/>
          </rPr>
          <t>HIGHEST_DEGREE - Bachelors,
qE23aE48a,
Estimate,
Value,
Sample Size = 107 / .</t>
        </r>
      </text>
    </comment>
    <comment ref="H22" authorId="0">
      <text>
        <r>
          <rPr>
            <b/>
            <sz val="9"/>
            <color indexed="81"/>
            <rFont val="Tahoma"/>
            <family val="2"/>
          </rPr>
          <t>qE1E48,
Estimate,
Value,
Sample Size = 212 / .</t>
        </r>
      </text>
    </comment>
    <comment ref="I22" authorId="0">
      <text>
        <r>
          <rPr>
            <b/>
            <sz val="9"/>
            <color indexed="81"/>
            <rFont val="Tahoma"/>
            <family val="2"/>
          </rPr>
          <t>qE1E48,
Standard Error,
Value,
Sample Size = 212 / .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HIGHEST_DEGREE - doctorate,
qE1E48,
Estimate,
Value,
Sample Size = 65 / .</t>
        </r>
      </text>
    </comment>
    <comment ref="K22" authorId="0">
      <text>
        <r>
          <rPr>
            <b/>
            <sz val="9"/>
            <color indexed="81"/>
            <rFont val="Tahoma"/>
            <family val="2"/>
          </rPr>
          <t>HIGHEST_DEGREE - Masters,
qE1E48,
Estimate,
Value,
Sample Size = 37 / .</t>
        </r>
      </text>
    </comment>
    <comment ref="L22" authorId="0">
      <text>
        <r>
          <rPr>
            <b/>
            <sz val="9"/>
            <color indexed="81"/>
            <rFont val="Tahoma"/>
            <family val="2"/>
          </rPr>
          <t>HIGHEST_DEGREE - Bachelors,
qE1E48,
Estimate,
Value,
Sample Size = 110 / .</t>
        </r>
      </text>
    </comment>
  </commentList>
</comments>
</file>

<file path=xl/comments5.xml><?xml version="1.0" encoding="utf-8"?>
<comments xmlns="http://schemas.openxmlformats.org/spreadsheetml/2006/main">
  <authors>
    <author>Robert Delfierro</author>
  </authors>
  <commentList>
    <comment ref="K10" authorId="0">
      <text>
        <r>
          <rPr>
            <b/>
            <sz val="9"/>
            <color indexed="81"/>
            <rFont val="Tahoma"/>
            <family val="2"/>
          </rPr>
          <t>HIGHEST_DEGREE - doctorate,
qF1,
Estimate,
Value,
Sample Size = 50 / .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HIGHEST_DEGREE - Masters,
qF1,
Estimate,
Value,
Sample Size = 34 / .</t>
        </r>
      </text>
    </comment>
    <comment ref="M10" authorId="0">
      <text>
        <r>
          <rPr>
            <b/>
            <sz val="9"/>
            <color indexed="81"/>
            <rFont val="Tahoma"/>
            <family val="2"/>
          </rPr>
          <t>HIGHEST_DEGREE - Bachelors,
qF1,
Estimate,
Value,
Sample Size = 106 / .</t>
        </r>
      </text>
    </comment>
    <comment ref="N10" authorId="0">
      <text>
        <r>
          <rPr>
            <b/>
            <sz val="9"/>
            <color indexed="81"/>
            <rFont val="Tahoma"/>
            <family val="2"/>
          </rPr>
          <t>HIGHEST_DEGREE - MARGINAL,
qF1,
Estimate,
Value,
Sample Size = 190 / .</t>
        </r>
      </text>
    </comment>
    <comment ref="O10" authorId="0">
      <text>
        <r>
          <rPr>
            <b/>
            <sz val="9"/>
            <color indexed="81"/>
            <rFont val="Tahoma"/>
            <family val="2"/>
          </rPr>
          <t>HIGHEST_DEGREE - doctorate,
qF1,
Standard Error,
Value,
Sample Size = 50 / .</t>
        </r>
      </text>
    </comment>
    <comment ref="P10" authorId="0">
      <text>
        <r>
          <rPr>
            <b/>
            <sz val="9"/>
            <color indexed="81"/>
            <rFont val="Tahoma"/>
            <family val="2"/>
          </rPr>
          <t>HIGHEST_DEGREE - doctorate,
qF1b,
Estimate,
Value,
Sample Size = 50 / .</t>
        </r>
      </text>
    </comment>
    <comment ref="Q10" authorId="0">
      <text>
        <r>
          <rPr>
            <b/>
            <sz val="9"/>
            <color indexed="81"/>
            <rFont val="Tahoma"/>
            <family val="2"/>
          </rPr>
          <t>HIGHEST_DEGREE - Masters,
qF1b,
Estimate,
Value,
Sample Size = 34 / .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>HIGHEST_DEGREE - Bachelors,
qF1b,
Estimate,
Value,
Sample Size = 106 / .</t>
        </r>
      </text>
    </comment>
    <comment ref="S10" authorId="0">
      <text>
        <r>
          <rPr>
            <b/>
            <sz val="9"/>
            <color indexed="81"/>
            <rFont val="Tahoma"/>
            <family val="2"/>
          </rPr>
          <t>HIGHEST_DEGREE - MARGINAL,
qF1b,
Estimate,
Value,
Sample Size = 190 / .</t>
        </r>
      </text>
    </comment>
    <comment ref="T10" authorId="0">
      <text>
        <r>
          <rPr>
            <b/>
            <sz val="9"/>
            <color indexed="81"/>
            <rFont val="Tahoma"/>
            <family val="2"/>
          </rPr>
          <t>HIGHEST_DEGREE - MARGINAL,
qF1b,
Standard Error,
Value,
Sample Size = 190 / .</t>
        </r>
      </text>
    </comment>
    <comment ref="U10" authorId="0">
      <text>
        <r>
          <rPr>
            <b/>
            <sz val="9"/>
            <color indexed="81"/>
            <rFont val="Tahoma"/>
            <family val="2"/>
          </rPr>
          <t>HIGHDEG - 1-Doctorate,
qE1,
Estimate,
Value,
Sample Size = 42 / .</t>
        </r>
      </text>
    </comment>
    <comment ref="V10" authorId="0">
      <text>
        <r>
          <rPr>
            <b/>
            <sz val="9"/>
            <color indexed="81"/>
            <rFont val="Tahoma"/>
            <family val="2"/>
          </rPr>
          <t>HIGHDEG - 2-Masters,
qE1,
Estimate,
Value,
Sample Size = 11 / .</t>
        </r>
      </text>
    </comment>
    <comment ref="X10" authorId="0">
      <text>
        <r>
          <rPr>
            <b/>
            <sz val="9"/>
            <color indexed="81"/>
            <rFont val="Tahoma"/>
            <family val="2"/>
          </rPr>
          <t>HIGHDEG - MARGINAL,
qE1,
Estimate,
Value,
Sample Size = 53 / .</t>
        </r>
      </text>
    </comment>
    <comment ref="Y10" authorId="0">
      <text>
        <r>
          <rPr>
            <b/>
            <sz val="9"/>
            <color indexed="81"/>
            <rFont val="Tahoma"/>
            <family val="2"/>
          </rPr>
          <t>qE1,
Standard Error,
Value,
Sample Size = 53 / .</t>
        </r>
      </text>
    </comment>
    <comment ref="Z10" authorId="0">
      <text>
        <r>
          <rPr>
            <b/>
            <sz val="9"/>
            <color indexed="81"/>
            <rFont val="Tahoma"/>
            <family val="2"/>
          </rPr>
          <t>HIGHDEG - 1-Doctorate,
qE1b,
Estimate,
Value,
Sample Size = 42 / .</t>
        </r>
      </text>
    </comment>
    <comment ref="AA10" authorId="0">
      <text>
        <r>
          <rPr>
            <b/>
            <sz val="9"/>
            <color indexed="81"/>
            <rFont val="Tahoma"/>
            <family val="2"/>
          </rPr>
          <t>HIGHDEG - 2-Masters,
qE1b,
Estimate,
Value,
Sample Size = 11 / .</t>
        </r>
      </text>
    </comment>
    <comment ref="AC10" authorId="0">
      <text>
        <r>
          <rPr>
            <b/>
            <sz val="9"/>
            <color indexed="81"/>
            <rFont val="Tahoma"/>
            <family val="2"/>
          </rPr>
          <t>HIGHDEG - MARGINAL,
qE1b,
Estimate,
Value,
Sample Size = 53 / .</t>
        </r>
      </text>
    </comment>
    <comment ref="AD10" authorId="0">
      <text>
        <r>
          <rPr>
            <b/>
            <sz val="9"/>
            <color indexed="81"/>
            <rFont val="Tahoma"/>
            <family val="2"/>
          </rPr>
          <t>qE1b,
Standard Error,
Value,
Sample Size = 53 / 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HIGHEST_DEGREE - doctorate,
qF2,
Estimate,
Value,
Sample Size = 47 / .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>HIGHEST_DEGREE - Masters,
qF2,
Estimate,
Value,
Sample Size = 29 / 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>HIGHEST_DEGREE - Bachelors,
qF2,
Estimate,
Value,
Sample Size = 98 / 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>HIGHEST_DEGREE - MARGINAL,
qF2,
Estimate,
Value,
Sample Size = 174 / .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HIGHEST_DEGREE - doctorate,
qF2,
Standard Error,
Value,
Sample Size = 47 / .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>HIGHEST_DEGREE - doctorate,
qF2b,
Estimate,
Value,
Sample Size = 46 / .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HIGHEST_DEGREE - Masters,
qF2b,
Estimate,
Value,
Sample Size = 29 / .</t>
        </r>
      </text>
    </comment>
    <comment ref="R11" authorId="0">
      <text>
        <r>
          <rPr>
            <b/>
            <sz val="9"/>
            <color indexed="81"/>
            <rFont val="Tahoma"/>
            <family val="2"/>
          </rPr>
          <t>HIGHEST_DEGREE - Bachelors,
qF2b,
Estimate,
Value,
Sample Size = 98 / .</t>
        </r>
      </text>
    </comment>
    <comment ref="S11" authorId="0">
      <text>
        <r>
          <rPr>
            <b/>
            <sz val="9"/>
            <color indexed="81"/>
            <rFont val="Tahoma"/>
            <family val="2"/>
          </rPr>
          <t>HIGHEST_DEGREE - MARGINAL,
qF2b,
Estimate,
Value,
Sample Size = 173 / .</t>
        </r>
      </text>
    </comment>
    <comment ref="T11" authorId="0">
      <text>
        <r>
          <rPr>
            <b/>
            <sz val="9"/>
            <color indexed="81"/>
            <rFont val="Tahoma"/>
            <family val="2"/>
          </rPr>
          <t>HIGHEST_DEGREE - MARGINAL,
qF2b,
Standard Error,
Value,
Sample Size = 173 / .</t>
        </r>
      </text>
    </comment>
    <comment ref="U11" authorId="0">
      <text>
        <r>
          <rPr>
            <b/>
            <sz val="9"/>
            <color indexed="81"/>
            <rFont val="Tahoma"/>
            <family val="2"/>
          </rPr>
          <t>HIGHDEG - 1-Doctorate,
qE2,
Estimate,
Value,
Sample Size = 39 / .</t>
        </r>
      </text>
    </comment>
    <comment ref="V11" authorId="0">
      <text>
        <r>
          <rPr>
            <b/>
            <sz val="9"/>
            <color indexed="81"/>
            <rFont val="Tahoma"/>
            <family val="2"/>
          </rPr>
          <t>HIGHDEG - 2-Masters,
qE2,
Estimate,
Value,
Sample Size = 11 / .</t>
        </r>
      </text>
    </comment>
    <comment ref="X11" authorId="0">
      <text>
        <r>
          <rPr>
            <b/>
            <sz val="9"/>
            <color indexed="81"/>
            <rFont val="Tahoma"/>
            <family val="2"/>
          </rPr>
          <t>HIGHDEG - MARGINAL,
qE2,
Estimate,
Value,
Sample Size = 50 / .</t>
        </r>
      </text>
    </comment>
    <comment ref="Y11" authorId="0">
      <text>
        <r>
          <rPr>
            <b/>
            <sz val="9"/>
            <color indexed="81"/>
            <rFont val="Tahoma"/>
            <family val="2"/>
          </rPr>
          <t>qE2,
Standard Error,
Value,
Sample Size = 50 / .</t>
        </r>
      </text>
    </comment>
    <comment ref="Z11" authorId="0">
      <text>
        <r>
          <rPr>
            <b/>
            <sz val="9"/>
            <color indexed="81"/>
            <rFont val="Tahoma"/>
            <family val="2"/>
          </rPr>
          <t>HIGHDEG - 1-Doctorate,
qE2b,
Estimate,
Value,
Sample Size = 38 / .</t>
        </r>
      </text>
    </comment>
    <comment ref="AA11" authorId="0">
      <text>
        <r>
          <rPr>
            <b/>
            <sz val="9"/>
            <color indexed="81"/>
            <rFont val="Tahoma"/>
            <family val="2"/>
          </rPr>
          <t>HIGHDEG - 2-Masters,
qE2b,
Estimate,
Value,
Sample Size = 11 / .</t>
        </r>
      </text>
    </comment>
    <comment ref="AC11" authorId="0">
      <text>
        <r>
          <rPr>
            <b/>
            <sz val="9"/>
            <color indexed="81"/>
            <rFont val="Tahoma"/>
            <family val="2"/>
          </rPr>
          <t>HIGHDEG - MARGINAL,
qE2b,
Estimate,
Value,
Sample Size = 49 / .</t>
        </r>
      </text>
    </comment>
    <comment ref="AD11" authorId="0">
      <text>
        <r>
          <rPr>
            <b/>
            <sz val="9"/>
            <color indexed="81"/>
            <rFont val="Tahoma"/>
            <family val="2"/>
          </rPr>
          <t>qE2b,
Standard Error,
Value,
Sample Size = 49 / .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HIGHEST_DEGREE - doctorate,
qF3,
Estimate,
Value,
Sample Size = 46 / .</t>
        </r>
      </text>
    </comment>
    <comment ref="L13" authorId="0">
      <text>
        <r>
          <rPr>
            <b/>
            <sz val="9"/>
            <color indexed="81"/>
            <rFont val="Tahoma"/>
            <family val="2"/>
          </rPr>
          <t>HIGHEST_DEGREE - Masters,
qF3,
Estimate,
Value,
Sample Size = 28 / .</t>
        </r>
      </text>
    </comment>
    <comment ref="M13" authorId="0">
      <text>
        <r>
          <rPr>
            <b/>
            <sz val="9"/>
            <color indexed="81"/>
            <rFont val="Tahoma"/>
            <family val="2"/>
          </rPr>
          <t>HIGHEST_DEGREE - Bachelors,
qF3,
Estimate,
Value,
Sample Size = 95 / .</t>
        </r>
      </text>
    </comment>
    <comment ref="N13" authorId="0">
      <text>
        <r>
          <rPr>
            <b/>
            <sz val="9"/>
            <color indexed="81"/>
            <rFont val="Tahoma"/>
            <family val="2"/>
          </rPr>
          <t>HIGHEST_DEGREE - MARGINAL,
qF3,
Estimate,
Value,
Sample Size = 169 / .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HIGHEST_DEGREE - doctorate,
qF3,
Standard Error,
Value,
Sample Size = 46 / .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HIGHEST_DEGREE - doctorate,
qF3b,
Estimate,
Value,
Sample Size = 45 / .</t>
        </r>
      </text>
    </comment>
    <comment ref="Q13" authorId="0">
      <text>
        <r>
          <rPr>
            <b/>
            <sz val="9"/>
            <color indexed="81"/>
            <rFont val="Tahoma"/>
            <family val="2"/>
          </rPr>
          <t>HIGHEST_DEGREE - Masters,
qF3b,
Estimate,
Value,
Sample Size = 28 / .</t>
        </r>
      </text>
    </comment>
    <comment ref="R13" authorId="0">
      <text>
        <r>
          <rPr>
            <b/>
            <sz val="9"/>
            <color indexed="81"/>
            <rFont val="Tahoma"/>
            <family val="2"/>
          </rPr>
          <t>HIGHEST_DEGREE - Bachelors,
qF3b,
Estimate,
Value,
Sample Size = 94 / .</t>
        </r>
      </text>
    </comment>
    <comment ref="S13" authorId="0">
      <text>
        <r>
          <rPr>
            <b/>
            <sz val="9"/>
            <color indexed="81"/>
            <rFont val="Tahoma"/>
            <family val="2"/>
          </rPr>
          <t>HIGHEST_DEGREE - MARGINAL,
qF3b,
Estimate,
Value,
Sample Size = 167 / .</t>
        </r>
      </text>
    </comment>
    <comment ref="T13" authorId="0">
      <text>
        <r>
          <rPr>
            <b/>
            <sz val="9"/>
            <color indexed="81"/>
            <rFont val="Tahoma"/>
            <family val="2"/>
          </rPr>
          <t>HIGHEST_DEGREE - MARGINAL,
qF3b,
Standard Error,
Value,
Sample Size = 167 / .</t>
        </r>
      </text>
    </comment>
    <comment ref="U13" authorId="0">
      <text>
        <r>
          <rPr>
            <b/>
            <sz val="9"/>
            <color indexed="81"/>
            <rFont val="Tahoma"/>
            <family val="2"/>
          </rPr>
          <t>HIGHDEG - 1-Doctorate,
qE3,
Estimate,
Value,
Sample Size = 35 / .</t>
        </r>
      </text>
    </comment>
    <comment ref="V13" authorId="0">
      <text>
        <r>
          <rPr>
            <b/>
            <sz val="9"/>
            <color indexed="81"/>
            <rFont val="Tahoma"/>
            <family val="2"/>
          </rPr>
          <t>HIGHDEG - 2-Masters,
qE3,
Estimate,
Value,
Sample Size = 8 / .</t>
        </r>
      </text>
    </comment>
    <comment ref="X13" authorId="0">
      <text>
        <r>
          <rPr>
            <b/>
            <sz val="9"/>
            <color indexed="81"/>
            <rFont val="Tahoma"/>
            <family val="2"/>
          </rPr>
          <t>HIGHDEG - MARGINAL,
qE3,
Estimate,
Value,
Sample Size = 43 / .</t>
        </r>
      </text>
    </comment>
    <comment ref="Y13" authorId="0">
      <text>
        <r>
          <rPr>
            <b/>
            <sz val="9"/>
            <color indexed="81"/>
            <rFont val="Tahoma"/>
            <family val="2"/>
          </rPr>
          <t>qE3,
Standard Error,
Value,
Sample Size = 43 / .</t>
        </r>
      </text>
    </comment>
    <comment ref="Z13" authorId="0">
      <text>
        <r>
          <rPr>
            <b/>
            <sz val="9"/>
            <color indexed="81"/>
            <rFont val="Tahoma"/>
            <family val="2"/>
          </rPr>
          <t>HIGHDEG - 1-Doctorate,
qE3b,
Estimate,
Value,
Sample Size = 33 / .</t>
        </r>
      </text>
    </comment>
    <comment ref="AA13" authorId="0">
      <text>
        <r>
          <rPr>
            <b/>
            <sz val="9"/>
            <color indexed="81"/>
            <rFont val="Tahoma"/>
            <family val="2"/>
          </rPr>
          <t>HIGHDEG - 2-Masters,
qE3b,
Estimate,
Value,
Sample Size = 8 / .</t>
        </r>
      </text>
    </comment>
    <comment ref="AC13" authorId="0">
      <text>
        <r>
          <rPr>
            <b/>
            <sz val="9"/>
            <color indexed="81"/>
            <rFont val="Tahoma"/>
            <family val="2"/>
          </rPr>
          <t>HIGHDEG - MARGINAL,
qE3b,
Estimate,
Value,
Sample Size = 41 / .</t>
        </r>
      </text>
    </comment>
    <comment ref="AD13" authorId="0">
      <text>
        <r>
          <rPr>
            <b/>
            <sz val="9"/>
            <color indexed="81"/>
            <rFont val="Tahoma"/>
            <family val="2"/>
          </rPr>
          <t>qE3b,
Standard Error,
Value,
Sample Size = 41 / .</t>
        </r>
      </text>
    </comment>
    <comment ref="K14" authorId="0">
      <text>
        <r>
          <rPr>
            <b/>
            <sz val="9"/>
            <color indexed="81"/>
            <rFont val="Tahoma"/>
            <family val="2"/>
          </rPr>
          <t>HIGHEST_DEGREE - doctorate,
qF4,
Estimate,
Value,
Sample Size = 45 / .</t>
        </r>
      </text>
    </comment>
    <comment ref="L14" authorId="0">
      <text>
        <r>
          <rPr>
            <b/>
            <sz val="9"/>
            <color indexed="81"/>
            <rFont val="Tahoma"/>
            <family val="2"/>
          </rPr>
          <t>HIGHEST_DEGREE - Masters,
qF4,
Estimate,
Value,
Sample Size = 28 / .</t>
        </r>
      </text>
    </comment>
    <comment ref="M14" authorId="0">
      <text>
        <r>
          <rPr>
            <b/>
            <sz val="9"/>
            <color indexed="81"/>
            <rFont val="Tahoma"/>
            <family val="2"/>
          </rPr>
          <t>HIGHEST_DEGREE - Bachelors,
qF4,
Estimate,
Value,
Sample Size = 95 / .</t>
        </r>
      </text>
    </comment>
    <comment ref="N14" authorId="0">
      <text>
        <r>
          <rPr>
            <b/>
            <sz val="9"/>
            <color indexed="81"/>
            <rFont val="Tahoma"/>
            <family val="2"/>
          </rPr>
          <t>HIGHEST_DEGREE - MARGINAL,
qF4,
Estimate,
Value,
Sample Size = 168 / .</t>
        </r>
      </text>
    </comment>
    <comment ref="O14" authorId="0">
      <text>
        <r>
          <rPr>
            <b/>
            <sz val="9"/>
            <color indexed="81"/>
            <rFont val="Tahoma"/>
            <family val="2"/>
          </rPr>
          <t>HIGHEST_DEGREE - doctorate,
qF4,
Standard Error,
Value,
Sample Size = 45 / .</t>
        </r>
      </text>
    </comment>
    <comment ref="P14" authorId="0">
      <text>
        <r>
          <rPr>
            <b/>
            <sz val="9"/>
            <color indexed="81"/>
            <rFont val="Tahoma"/>
            <family val="2"/>
          </rPr>
          <t>HIGHEST_DEGREE - doctorate,
qF4b,
Estimate,
Value,
Sample Size = 44 / .</t>
        </r>
      </text>
    </comment>
    <comment ref="Q14" authorId="0">
      <text>
        <r>
          <rPr>
            <b/>
            <sz val="9"/>
            <color indexed="81"/>
            <rFont val="Tahoma"/>
            <family val="2"/>
          </rPr>
          <t>HIGHEST_DEGREE - Masters,
qF4b,
Estimate,
Value,
Sample Size = 28 / .</t>
        </r>
      </text>
    </comment>
    <comment ref="R14" authorId="0">
      <text>
        <r>
          <rPr>
            <b/>
            <sz val="9"/>
            <color indexed="81"/>
            <rFont val="Tahoma"/>
            <family val="2"/>
          </rPr>
          <t>HIGHEST_DEGREE - Bachelors,
qF4b,
Estimate,
Value,
Sample Size = 94 / .</t>
        </r>
      </text>
    </comment>
    <comment ref="S14" authorId="0">
      <text>
        <r>
          <rPr>
            <b/>
            <sz val="9"/>
            <color indexed="81"/>
            <rFont val="Tahoma"/>
            <family val="2"/>
          </rPr>
          <t>HIGHEST_DEGREE - MARGINAL,
qF4b,
Estimate,
Value,
Sample Size = 166 / .</t>
        </r>
      </text>
    </comment>
    <comment ref="T14" authorId="0">
      <text>
        <r>
          <rPr>
            <b/>
            <sz val="9"/>
            <color indexed="81"/>
            <rFont val="Tahoma"/>
            <family val="2"/>
          </rPr>
          <t>HIGHEST_DEGREE - MARGINAL,
qF4b,
Standard Error,
Value,
Sample Size = 166 / .</t>
        </r>
      </text>
    </comment>
    <comment ref="U14" authorId="0">
      <text>
        <r>
          <rPr>
            <b/>
            <sz val="9"/>
            <color indexed="81"/>
            <rFont val="Tahoma"/>
            <family val="2"/>
          </rPr>
          <t>HIGHDEG - 1-Doctorate,
qE4,
Estimate,
Value,
Sample Size = 35 / .</t>
        </r>
      </text>
    </comment>
    <comment ref="V14" authorId="0">
      <text>
        <r>
          <rPr>
            <b/>
            <sz val="9"/>
            <color indexed="81"/>
            <rFont val="Tahoma"/>
            <family val="2"/>
          </rPr>
          <t>HIGHDEG - 2-Masters,
qE4,
Estimate,
Value,
Sample Size = 8 / .</t>
        </r>
      </text>
    </comment>
    <comment ref="X14" authorId="0">
      <text>
        <r>
          <rPr>
            <b/>
            <sz val="9"/>
            <color indexed="81"/>
            <rFont val="Tahoma"/>
            <family val="2"/>
          </rPr>
          <t>HIGHDEG - MARGINAL,
qE4,
Estimate,
Value,
Sample Size = 43 / .</t>
        </r>
      </text>
    </comment>
    <comment ref="Y14" authorId="0">
      <text>
        <r>
          <rPr>
            <b/>
            <sz val="9"/>
            <color indexed="81"/>
            <rFont val="Tahoma"/>
            <family val="2"/>
          </rPr>
          <t>qE4,
Standard Error,
Value,
Sample Size = 43 / .</t>
        </r>
      </text>
    </comment>
    <comment ref="Z14" authorId="0">
      <text>
        <r>
          <rPr>
            <b/>
            <sz val="9"/>
            <color indexed="81"/>
            <rFont val="Tahoma"/>
            <family val="2"/>
          </rPr>
          <t>HIGHDEG - 1-Doctorate,
qE4b,
Estimate,
Value,
Sample Size = 33 / .</t>
        </r>
      </text>
    </comment>
    <comment ref="AA14" authorId="0">
      <text>
        <r>
          <rPr>
            <b/>
            <sz val="9"/>
            <color indexed="81"/>
            <rFont val="Tahoma"/>
            <family val="2"/>
          </rPr>
          <t>HIGHDEG - 2-Masters,
qE4b,
Estimate,
Value,
Sample Size = 8 / .</t>
        </r>
      </text>
    </comment>
    <comment ref="AC14" authorId="0">
      <text>
        <r>
          <rPr>
            <b/>
            <sz val="9"/>
            <color indexed="81"/>
            <rFont val="Tahoma"/>
            <family val="2"/>
          </rPr>
          <t>HIGHDEG - MARGINAL,
qE4b,
Estimate,
Value,
Sample Size = 41 / .</t>
        </r>
      </text>
    </comment>
    <comment ref="AD14" authorId="0">
      <text>
        <r>
          <rPr>
            <b/>
            <sz val="9"/>
            <color indexed="81"/>
            <rFont val="Tahoma"/>
            <family val="2"/>
          </rPr>
          <t>qE4b,
Standard Error,
Value,
Sample Size = 41 / .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HIGHEST_DEGREE - doctorate,
qF5,
Estimate,
Value,
Sample Size = 45 / .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HIGHEST_DEGREE - Masters,
qF5,
Estimate,
Value,
Sample Size = 27 / .</t>
        </r>
      </text>
    </comment>
    <comment ref="M15" authorId="0">
      <text>
        <r>
          <rPr>
            <b/>
            <sz val="9"/>
            <color indexed="81"/>
            <rFont val="Tahoma"/>
            <family val="2"/>
          </rPr>
          <t>HIGHEST_DEGREE - Bachelors,
qF5,
Estimate,
Value,
Sample Size = 97 / .</t>
        </r>
      </text>
    </comment>
    <comment ref="N15" authorId="0">
      <text>
        <r>
          <rPr>
            <b/>
            <sz val="9"/>
            <color indexed="81"/>
            <rFont val="Tahoma"/>
            <family val="2"/>
          </rPr>
          <t>HIGHEST_DEGREE - MARGINAL,
qF5,
Estimate,
Value,
Sample Size = 169 / .</t>
        </r>
      </text>
    </comment>
    <comment ref="O15" authorId="0">
      <text>
        <r>
          <rPr>
            <b/>
            <sz val="9"/>
            <color indexed="81"/>
            <rFont val="Tahoma"/>
            <family val="2"/>
          </rPr>
          <t>HIGHEST_DEGREE - doctorate,
qF5,
Standard Error,
Value,
Sample Size = 45 / .</t>
        </r>
      </text>
    </comment>
    <comment ref="P15" authorId="0">
      <text>
        <r>
          <rPr>
            <b/>
            <sz val="9"/>
            <color indexed="81"/>
            <rFont val="Tahoma"/>
            <family val="2"/>
          </rPr>
          <t>HIGHEST_DEGREE - doctorate,
qF5b,
Estimate,
Value,
Sample Size = 44 / .</t>
        </r>
      </text>
    </comment>
    <comment ref="Q15" authorId="0">
      <text>
        <r>
          <rPr>
            <b/>
            <sz val="9"/>
            <color indexed="81"/>
            <rFont val="Tahoma"/>
            <family val="2"/>
          </rPr>
          <t>HIGHEST_DEGREE - Masters,
qF5b,
Estimate,
Value,
Sample Size = 27 / .</t>
        </r>
      </text>
    </comment>
    <comment ref="R15" authorId="0">
      <text>
        <r>
          <rPr>
            <b/>
            <sz val="9"/>
            <color indexed="81"/>
            <rFont val="Tahoma"/>
            <family val="2"/>
          </rPr>
          <t>HIGHEST_DEGREE - Bachelors,
qF5b,
Estimate,
Value,
Sample Size = 96 / .</t>
        </r>
      </text>
    </comment>
    <comment ref="S15" authorId="0">
      <text>
        <r>
          <rPr>
            <b/>
            <sz val="9"/>
            <color indexed="81"/>
            <rFont val="Tahoma"/>
            <family val="2"/>
          </rPr>
          <t>HIGHEST_DEGREE - MARGINAL,
qF5b,
Estimate,
Value,
Sample Size = 167 / .</t>
        </r>
      </text>
    </comment>
    <comment ref="T15" authorId="0">
      <text>
        <r>
          <rPr>
            <b/>
            <sz val="9"/>
            <color indexed="81"/>
            <rFont val="Tahoma"/>
            <family val="2"/>
          </rPr>
          <t>HIGHEST_DEGREE - MARGINAL,
qF5b,
Standard Error,
Value,
Sample Size = 167 / .</t>
        </r>
      </text>
    </comment>
    <comment ref="U15" authorId="0">
      <text>
        <r>
          <rPr>
            <b/>
            <sz val="9"/>
            <color indexed="81"/>
            <rFont val="Tahoma"/>
            <family val="2"/>
          </rPr>
          <t>HIGHDEG - 1-Doctorate,
qE5,
Estimate,
Value,
Sample Size = 35 / .</t>
        </r>
      </text>
    </comment>
    <comment ref="V15" authorId="0">
      <text>
        <r>
          <rPr>
            <b/>
            <sz val="9"/>
            <color indexed="81"/>
            <rFont val="Tahoma"/>
            <family val="2"/>
          </rPr>
          <t>HIGHDEG - 2-Masters,
qE5,
Estimate,
Value,
Sample Size = 8 / .</t>
        </r>
      </text>
    </comment>
    <comment ref="X15" authorId="0">
      <text>
        <r>
          <rPr>
            <b/>
            <sz val="9"/>
            <color indexed="81"/>
            <rFont val="Tahoma"/>
            <family val="2"/>
          </rPr>
          <t>HIGHDEG - MARGINAL,
qE5,
Estimate,
Value,
Sample Size = 43 / .</t>
        </r>
      </text>
    </comment>
    <comment ref="Y15" authorId="0">
      <text>
        <r>
          <rPr>
            <b/>
            <sz val="9"/>
            <color indexed="81"/>
            <rFont val="Tahoma"/>
            <family val="2"/>
          </rPr>
          <t>qE5,
Standard Error,
Value,
Sample Size = 43 / .</t>
        </r>
      </text>
    </comment>
    <comment ref="Z15" authorId="0">
      <text>
        <r>
          <rPr>
            <b/>
            <sz val="9"/>
            <color indexed="81"/>
            <rFont val="Tahoma"/>
            <family val="2"/>
          </rPr>
          <t>HIGHDEG - 1-Doctorate,
qE5b,
Estimate,
Value,
Sample Size = 35 / .</t>
        </r>
      </text>
    </comment>
    <comment ref="AA15" authorId="0">
      <text>
        <r>
          <rPr>
            <b/>
            <sz val="9"/>
            <color indexed="81"/>
            <rFont val="Tahoma"/>
            <family val="2"/>
          </rPr>
          <t>HIGHDEG - 2-Masters,
qE5b,
Estimate,
Value,
Sample Size = 8 / .</t>
        </r>
      </text>
    </comment>
    <comment ref="AC15" authorId="0">
      <text>
        <r>
          <rPr>
            <b/>
            <sz val="9"/>
            <color indexed="81"/>
            <rFont val="Tahoma"/>
            <family val="2"/>
          </rPr>
          <t>HIGHDEG - MARGINAL,
qE5b,
Estimate,
Value,
Sample Size = 43 / .</t>
        </r>
      </text>
    </comment>
    <comment ref="AD15" authorId="0">
      <text>
        <r>
          <rPr>
            <b/>
            <sz val="9"/>
            <color indexed="81"/>
            <rFont val="Tahoma"/>
            <family val="2"/>
          </rPr>
          <t>qE5b,
Standard Error,
Value,
Sample Size = 43 / .</t>
        </r>
      </text>
    </comment>
    <comment ref="K16" authorId="0">
      <text>
        <r>
          <rPr>
            <b/>
            <sz val="9"/>
            <color indexed="81"/>
            <rFont val="Tahoma"/>
            <family val="2"/>
          </rPr>
          <t>HIGHEST_DEGREE - doctorate,
qF1F5,
Estimate,
Value,
Sample Size = 50 / .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HIGHEST_DEGREE - Masters,
qF1F5,
Estimate,
Value,
Sample Size = 34 / .</t>
        </r>
      </text>
    </comment>
    <comment ref="M16" authorId="0">
      <text>
        <r>
          <rPr>
            <b/>
            <sz val="9"/>
            <color indexed="81"/>
            <rFont val="Tahoma"/>
            <family val="2"/>
          </rPr>
          <t>HIGHEST_DEGREE - Bachelors,
qF1F5,
Estimate,
Value,
Sample Size = 107 / .</t>
        </r>
      </text>
    </comment>
    <comment ref="N16" authorId="0">
      <text>
        <r>
          <rPr>
            <b/>
            <sz val="9"/>
            <color indexed="81"/>
            <rFont val="Tahoma"/>
            <family val="2"/>
          </rPr>
          <t>HIGHEST_DEGREE - MARGINAL,
qF1F5,
Estimate,
Value,
Sample Size = 191 / .</t>
        </r>
      </text>
    </comment>
    <comment ref="O16" authorId="0">
      <text>
        <r>
          <rPr>
            <b/>
            <sz val="9"/>
            <color indexed="81"/>
            <rFont val="Tahoma"/>
            <family val="2"/>
          </rPr>
          <t>HIGHEST_DEGREE - doctorate,
qF1F5,
Standard Error,
Value,
Sample Size = 50 / .</t>
        </r>
      </text>
    </comment>
    <comment ref="P16" authorId="0">
      <text>
        <r>
          <rPr>
            <b/>
            <sz val="9"/>
            <color indexed="81"/>
            <rFont val="Tahoma"/>
            <family val="2"/>
          </rPr>
          <t>HIGHEST_DEGREE - doctorate,
qF1bF5b,
Estimate,
Value,
Sample Size = 50 / .</t>
        </r>
      </text>
    </comment>
    <comment ref="Q16" authorId="0">
      <text>
        <r>
          <rPr>
            <b/>
            <sz val="9"/>
            <color indexed="81"/>
            <rFont val="Tahoma"/>
            <family val="2"/>
          </rPr>
          <t>HIGHEST_DEGREE - Masters,
qF1bF5b,
Estimate,
Value,
Sample Size = 34 / .</t>
        </r>
      </text>
    </comment>
    <comment ref="R16" authorId="0">
      <text>
        <r>
          <rPr>
            <b/>
            <sz val="9"/>
            <color indexed="81"/>
            <rFont val="Tahoma"/>
            <family val="2"/>
          </rPr>
          <t>HIGHEST_DEGREE - Bachelors,
qF1bF5b,
Estimate,
Value,
Sample Size = 107 / .</t>
        </r>
      </text>
    </comment>
    <comment ref="S16" authorId="0">
      <text>
        <r>
          <rPr>
            <b/>
            <sz val="9"/>
            <color indexed="81"/>
            <rFont val="Tahoma"/>
            <family val="2"/>
          </rPr>
          <t>HIGHEST_DEGREE - MARGINAL,
qF1bF5b,
Estimate,
Value,
Sample Size = 191 / .</t>
        </r>
      </text>
    </comment>
    <comment ref="T16" authorId="0">
      <text>
        <r>
          <rPr>
            <b/>
            <sz val="9"/>
            <color indexed="81"/>
            <rFont val="Tahoma"/>
            <family val="2"/>
          </rPr>
          <t>HIGHEST_DEGREE - MARGINAL,
qF1bF5b,
Standard Error,
Value,
Sample Size = 191 / .</t>
        </r>
      </text>
    </comment>
    <comment ref="U16" authorId="0">
      <text>
        <r>
          <rPr>
            <b/>
            <sz val="9"/>
            <color indexed="81"/>
            <rFont val="Tahoma"/>
            <family val="2"/>
          </rPr>
          <t>HIGHDEG - 1-Doctorate,
qE1E5,
Estimate,
Value,
Sample Size = 43 / .</t>
        </r>
      </text>
    </comment>
    <comment ref="V16" authorId="0">
      <text>
        <r>
          <rPr>
            <b/>
            <sz val="9"/>
            <color indexed="81"/>
            <rFont val="Tahoma"/>
            <family val="2"/>
          </rPr>
          <t>HIGHDEG - 2-Masters,
qE1E5,
Estimate,
Value,
Sample Size = 11 / .</t>
        </r>
      </text>
    </comment>
    <comment ref="X16" authorId="0">
      <text>
        <r>
          <rPr>
            <b/>
            <sz val="9"/>
            <color indexed="81"/>
            <rFont val="Tahoma"/>
            <family val="2"/>
          </rPr>
          <t>HIGHDEG - MARGINAL,
qE1E5,
Estimate,
Value,
Sample Size = 54 / .</t>
        </r>
      </text>
    </comment>
    <comment ref="Y16" authorId="0">
      <text>
        <r>
          <rPr>
            <b/>
            <sz val="9"/>
            <color indexed="81"/>
            <rFont val="Tahoma"/>
            <family val="2"/>
          </rPr>
          <t>qE1E5,
Standard Error,
Value,
Sample Size = 54 / .</t>
        </r>
      </text>
    </comment>
    <comment ref="Z16" authorId="0">
      <text>
        <r>
          <rPr>
            <b/>
            <sz val="9"/>
            <color indexed="81"/>
            <rFont val="Tahoma"/>
            <family val="2"/>
          </rPr>
          <t>HIGHDEG - 1-Doctorate,
qE1bE5b,
Estimate,
Value,
Sample Size = 43 / .</t>
        </r>
      </text>
    </comment>
    <comment ref="AA16" authorId="0">
      <text>
        <r>
          <rPr>
            <b/>
            <sz val="9"/>
            <color indexed="81"/>
            <rFont val="Tahoma"/>
            <family val="2"/>
          </rPr>
          <t>HIGHDEG - 2-Masters,
qE1bE5b,
Estimate,
Value,
Sample Size = 11 / .</t>
        </r>
      </text>
    </comment>
    <comment ref="AC16" authorId="0">
      <text>
        <r>
          <rPr>
            <b/>
            <sz val="9"/>
            <color indexed="81"/>
            <rFont val="Tahoma"/>
            <family val="2"/>
          </rPr>
          <t>HIGHDEG - MARGINAL,
qE1bE5b,
Estimate,
Value,
Sample Size = 54 / .</t>
        </r>
      </text>
    </comment>
    <comment ref="AD16" authorId="0">
      <text>
        <r>
          <rPr>
            <b/>
            <sz val="9"/>
            <color indexed="81"/>
            <rFont val="Tahoma"/>
            <family val="2"/>
          </rPr>
          <t>qE1bE5b,
Standard Error,
Value,
Sample Size = 54 / .</t>
        </r>
      </text>
    </comment>
  </commentList>
</comments>
</file>

<file path=xl/comments6.xml><?xml version="1.0" encoding="utf-8"?>
<comments xmlns="http://schemas.openxmlformats.org/spreadsheetml/2006/main">
  <authors>
    <author>Robert Delfierro</author>
  </authors>
  <commentList>
    <comment ref="J18" authorId="0">
      <text>
        <r>
          <rPr>
            <b/>
            <sz val="9"/>
            <color indexed="81"/>
            <rFont val="Tahoma"/>
            <family val="2"/>
          </rPr>
          <t>HIGHEST_DEGREE - doctorate,
qF6a,
Estimate,
Value,
Sample Size = 45 / .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HIGHEST_DEGREE - Masters,
qF6a,
Estimate,
Value,
Sample Size = 27 / .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HIGHEST_DEGREE - Bachelors,
qF6a,
Estimate,
Value,
Sample Size = 95 / .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HIGHEST_DEGREE - MARGINAL,
qF6a,
Estimate,
Value,
Sample Size = 167 / .</t>
        </r>
      </text>
    </comment>
    <comment ref="N18" authorId="0">
      <text>
        <r>
          <rPr>
            <b/>
            <sz val="9"/>
            <color indexed="81"/>
            <rFont val="Tahoma"/>
            <family val="2"/>
          </rPr>
          <t>qF6a,
Standard Error,
Value,
Sample Size = 167 / .</t>
        </r>
      </text>
    </comment>
    <comment ref="T18" authorId="0">
      <text>
        <r>
          <rPr>
            <b/>
            <sz val="9"/>
            <color indexed="81"/>
            <rFont val="Tahoma"/>
            <family val="2"/>
          </rPr>
          <t>HIGHDEG - 1-Doctorate,
qE6a,
Estimate,
Value,
Sample Size = 38 / .</t>
        </r>
      </text>
    </comment>
    <comment ref="U18" authorId="0">
      <text>
        <r>
          <rPr>
            <b/>
            <sz val="9"/>
            <color indexed="81"/>
            <rFont val="Tahoma"/>
            <family val="2"/>
          </rPr>
          <t>HIGHDEG - 2-Masters,
qE6a,
Estimate,
Value,
Sample Size = 9 / .</t>
        </r>
      </text>
    </comment>
    <comment ref="W18" authorId="0">
      <text>
        <r>
          <rPr>
            <b/>
            <sz val="9"/>
            <color indexed="81"/>
            <rFont val="Tahoma"/>
            <family val="2"/>
          </rPr>
          <t>HIGHDEG - MARGINAL,
qE6a,
Estimate,
Value,
Sample Size = 47 / .</t>
        </r>
      </text>
    </comment>
    <comment ref="X18" authorId="0">
      <text>
        <r>
          <rPr>
            <b/>
            <sz val="9"/>
            <color indexed="81"/>
            <rFont val="Tahoma"/>
            <family val="2"/>
          </rPr>
          <t>qE6a,
Standard Error,
Value,
Sample Size = 47 / .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HIGHEST_DEGREE - doctorate,
qF9a,
Estimate,
Value,
Sample Size = 47 / .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HIGHEST_DEGREE - Masters,
qF9a,
Estimate,
Value,
Sample Size = 25 / .</t>
        </r>
      </text>
    </comment>
    <comment ref="L19" authorId="0">
      <text>
        <r>
          <rPr>
            <b/>
            <sz val="9"/>
            <color indexed="81"/>
            <rFont val="Tahoma"/>
            <family val="2"/>
          </rPr>
          <t>HIGHEST_DEGREE - Bachelors,
qF9a,
Estimate,
Value,
Sample Size = 93 / .</t>
        </r>
      </text>
    </comment>
    <comment ref="M19" authorId="0">
      <text>
        <r>
          <rPr>
            <b/>
            <sz val="9"/>
            <color indexed="81"/>
            <rFont val="Tahoma"/>
            <family val="2"/>
          </rPr>
          <t>HIGHEST_DEGREE - MARGINAL,
qF9a,
Estimate,
Value,
Sample Size = 165 / .</t>
        </r>
      </text>
    </comment>
    <comment ref="N19" authorId="0">
      <text>
        <r>
          <rPr>
            <b/>
            <sz val="9"/>
            <color indexed="81"/>
            <rFont val="Tahoma"/>
            <family val="2"/>
          </rPr>
          <t>qF9a,
Standard Error,
Value,
Sample Size = 165 / .</t>
        </r>
      </text>
    </comment>
    <comment ref="T19" authorId="0">
      <text>
        <r>
          <rPr>
            <b/>
            <sz val="9"/>
            <color indexed="81"/>
            <rFont val="Tahoma"/>
            <family val="2"/>
          </rPr>
          <t>HIGHDEG - 1-Doctorate,
qE9a,
Estimate,
Value,
Sample Size = 38 / .</t>
        </r>
      </text>
    </comment>
    <comment ref="U19" authorId="0">
      <text>
        <r>
          <rPr>
            <b/>
            <sz val="9"/>
            <color indexed="81"/>
            <rFont val="Tahoma"/>
            <family val="2"/>
          </rPr>
          <t>HIGHDEG - 2-Masters,
qE9a,
Estimate,
Value,
Sample Size = 9 / .</t>
        </r>
      </text>
    </comment>
    <comment ref="W19" authorId="0">
      <text>
        <r>
          <rPr>
            <b/>
            <sz val="9"/>
            <color indexed="81"/>
            <rFont val="Tahoma"/>
            <family val="2"/>
          </rPr>
          <t>HIGHDEG - MARGINAL,
qE9a,
Estimate,
Value,
Sample Size = 47 / .</t>
        </r>
      </text>
    </comment>
    <comment ref="X19" authorId="0">
      <text>
        <r>
          <rPr>
            <b/>
            <sz val="9"/>
            <color indexed="81"/>
            <rFont val="Tahoma"/>
            <family val="2"/>
          </rPr>
          <t>qE9a,
Standard Error,
Value,
Sample Size = 47 / .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HIGHEST_DEGREE - doctorate,
qF8a,
Estimate,
Value,
Sample Size = 47 / .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HIGHEST_DEGREE - Masters,
qF8a,
Estimate,
Value,
Sample Size = 26 / .</t>
        </r>
      </text>
    </comment>
    <comment ref="L20" authorId="0">
      <text>
        <r>
          <rPr>
            <b/>
            <sz val="9"/>
            <color indexed="81"/>
            <rFont val="Tahoma"/>
            <family val="2"/>
          </rPr>
          <t>HIGHEST_DEGREE - Bachelors,
qF8a,
Estimate,
Value,
Sample Size = 94 / .</t>
        </r>
      </text>
    </comment>
    <comment ref="M20" authorId="0">
      <text>
        <r>
          <rPr>
            <b/>
            <sz val="9"/>
            <color indexed="81"/>
            <rFont val="Tahoma"/>
            <family val="2"/>
          </rPr>
          <t>HIGHEST_DEGREE - MARGINAL,
qF8a,
Estimate,
Value,
Sample Size = 167 / .</t>
        </r>
      </text>
    </comment>
    <comment ref="N20" authorId="0">
      <text>
        <r>
          <rPr>
            <b/>
            <sz val="9"/>
            <color indexed="81"/>
            <rFont val="Tahoma"/>
            <family val="2"/>
          </rPr>
          <t>qF8a,
Standard Error,
Value,
Sample Size = 167 / .</t>
        </r>
      </text>
    </comment>
    <comment ref="T20" authorId="0">
      <text>
        <r>
          <rPr>
            <b/>
            <sz val="9"/>
            <color indexed="81"/>
            <rFont val="Tahoma"/>
            <family val="2"/>
          </rPr>
          <t>HIGHDEG - 1-Doctorate,
qE8a,
Estimate,
Value,
Sample Size = 39 / .</t>
        </r>
      </text>
    </comment>
    <comment ref="U20" authorId="0">
      <text>
        <r>
          <rPr>
            <b/>
            <sz val="9"/>
            <color indexed="81"/>
            <rFont val="Tahoma"/>
            <family val="2"/>
          </rPr>
          <t>HIGHDEG - 2-Masters,
qE8a,
Estimate,
Value,
Sample Size = 9 / .</t>
        </r>
      </text>
    </comment>
    <comment ref="W20" authorId="0">
      <text>
        <r>
          <rPr>
            <b/>
            <sz val="9"/>
            <color indexed="81"/>
            <rFont val="Tahoma"/>
            <family val="2"/>
          </rPr>
          <t>HIGHDEG - MARGINAL,
qE8a,
Estimate,
Value,
Sample Size = 48 / .</t>
        </r>
      </text>
    </comment>
    <comment ref="X20" authorId="0">
      <text>
        <r>
          <rPr>
            <b/>
            <sz val="9"/>
            <color indexed="81"/>
            <rFont val="Tahoma"/>
            <family val="2"/>
          </rPr>
          <t>qE8a,
Standard Error,
Value,
Sample Size = 48 / .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HIGHEST_DEGREE - doctorate,
qF7a,
Estimate,
Value,
Sample Size = 47 / .</t>
        </r>
      </text>
    </comment>
    <comment ref="K21" authorId="0">
      <text>
        <r>
          <rPr>
            <b/>
            <sz val="9"/>
            <color indexed="81"/>
            <rFont val="Tahoma"/>
            <family val="2"/>
          </rPr>
          <t>HIGHEST_DEGREE - Masters,
qF7a,
Estimate,
Value,
Sample Size = 27 / .</t>
        </r>
      </text>
    </comment>
    <comment ref="L21" authorId="0">
      <text>
        <r>
          <rPr>
            <b/>
            <sz val="9"/>
            <color indexed="81"/>
            <rFont val="Tahoma"/>
            <family val="2"/>
          </rPr>
          <t>HIGHEST_DEGREE - Bachelors,
qF7a,
Estimate,
Value,
Sample Size = 96 / .</t>
        </r>
      </text>
    </comment>
    <comment ref="M21" authorId="0">
      <text>
        <r>
          <rPr>
            <b/>
            <sz val="9"/>
            <color indexed="81"/>
            <rFont val="Tahoma"/>
            <family val="2"/>
          </rPr>
          <t>HIGHEST_DEGREE - MARGINAL,
qF7a,
Estimate,
Value,
Sample Size = 170 / .</t>
        </r>
      </text>
    </comment>
    <comment ref="N21" authorId="0">
      <text>
        <r>
          <rPr>
            <b/>
            <sz val="9"/>
            <color indexed="81"/>
            <rFont val="Tahoma"/>
            <family val="2"/>
          </rPr>
          <t>qF7a,
Standard Error,
Value,
Sample Size = 170 / .</t>
        </r>
      </text>
    </comment>
    <comment ref="T21" authorId="0">
      <text>
        <r>
          <rPr>
            <b/>
            <sz val="9"/>
            <color indexed="81"/>
            <rFont val="Tahoma"/>
            <family val="2"/>
          </rPr>
          <t>HIGHDEG - 1-Doctorate,
qE7a,
Estimate,
Value,
Sample Size = 37 / .</t>
        </r>
      </text>
    </comment>
    <comment ref="U21" authorId="0">
      <text>
        <r>
          <rPr>
            <b/>
            <sz val="9"/>
            <color indexed="81"/>
            <rFont val="Tahoma"/>
            <family val="2"/>
          </rPr>
          <t>HIGHDEG - 2-Masters,
qE7a,
Estimate,
Value,
Sample Size = 10 / .</t>
        </r>
      </text>
    </comment>
    <comment ref="W21" authorId="0">
      <text>
        <r>
          <rPr>
            <b/>
            <sz val="9"/>
            <color indexed="81"/>
            <rFont val="Tahoma"/>
            <family val="2"/>
          </rPr>
          <t>HIGHDEG - MARGINAL,
qE7a,
Estimate,
Value,
Sample Size = 47 / .</t>
        </r>
      </text>
    </comment>
    <comment ref="X21" authorId="0">
      <text>
        <r>
          <rPr>
            <b/>
            <sz val="9"/>
            <color indexed="81"/>
            <rFont val="Tahoma"/>
            <family val="2"/>
          </rPr>
          <t>qE7a,
Standard Error,
Value,
Sample Size = 47 / .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HIGHEST_DEGREE - doctorate,
qF10a,
Estimate,
Value,
Sample Size = 46 / .</t>
        </r>
      </text>
    </comment>
    <comment ref="K22" authorId="0">
      <text>
        <r>
          <rPr>
            <b/>
            <sz val="9"/>
            <color indexed="81"/>
            <rFont val="Tahoma"/>
            <family val="2"/>
          </rPr>
          <t>HIGHEST_DEGREE - Masters,
qF10a,
Estimate,
Value,
Sample Size = 25 / .</t>
        </r>
      </text>
    </comment>
    <comment ref="L22" authorId="0">
      <text>
        <r>
          <rPr>
            <b/>
            <sz val="9"/>
            <color indexed="81"/>
            <rFont val="Tahoma"/>
            <family val="2"/>
          </rPr>
          <t>HIGHEST_DEGREE - Bachelors,
qF10a,
Estimate,
Value,
Sample Size = 92 / .</t>
        </r>
      </text>
    </comment>
    <comment ref="M22" authorId="0">
      <text>
        <r>
          <rPr>
            <b/>
            <sz val="9"/>
            <color indexed="81"/>
            <rFont val="Tahoma"/>
            <family val="2"/>
          </rPr>
          <t>HIGHEST_DEGREE - MARGINAL,
qF10a,
Estimate,
Value,
Sample Size = 163 / .</t>
        </r>
      </text>
    </comment>
    <comment ref="N22" authorId="0">
      <text>
        <r>
          <rPr>
            <b/>
            <sz val="9"/>
            <color indexed="81"/>
            <rFont val="Tahoma"/>
            <family val="2"/>
          </rPr>
          <t>qF10a,
Standard Error,
Value,
Sample Size = 163 / .</t>
        </r>
      </text>
    </comment>
    <comment ref="T22" authorId="0">
      <text>
        <r>
          <rPr>
            <b/>
            <sz val="9"/>
            <color indexed="81"/>
            <rFont val="Tahoma"/>
            <family val="2"/>
          </rPr>
          <t>HIGHDEG - 1-Doctorate,
qE10a,
Estimate,
Value,
Sample Size = 38 / .</t>
        </r>
      </text>
    </comment>
    <comment ref="U22" authorId="0">
      <text>
        <r>
          <rPr>
            <b/>
            <sz val="9"/>
            <color indexed="81"/>
            <rFont val="Tahoma"/>
            <family val="2"/>
          </rPr>
          <t>HIGHDEG - 2-Masters,
qE10a,
Estimate,
Value,
Sample Size = 8 / .</t>
        </r>
      </text>
    </comment>
    <comment ref="W22" authorId="0">
      <text>
        <r>
          <rPr>
            <b/>
            <sz val="9"/>
            <color indexed="81"/>
            <rFont val="Tahoma"/>
            <family val="2"/>
          </rPr>
          <t>HIGHDEG - MARGINAL,
qE10a,
Estimate,
Value,
Sample Size = 46 / .</t>
        </r>
      </text>
    </comment>
    <comment ref="X22" authorId="0">
      <text>
        <r>
          <rPr>
            <b/>
            <sz val="9"/>
            <color indexed="81"/>
            <rFont val="Tahoma"/>
            <family val="2"/>
          </rPr>
          <t>qE10a,
Standard Error,
Value,
Sample Size = 46 / .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HIGHEST_DEGREE - doctorate,
qF11a,
Estimate,
Value,
Sample Size = 44 / .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HIGHEST_DEGREE - Masters,
qF11a,
Estimate,
Value,
Sample Size = 24 / .</t>
        </r>
      </text>
    </comment>
    <comment ref="L23" authorId="0">
      <text>
        <r>
          <rPr>
            <b/>
            <sz val="9"/>
            <color indexed="81"/>
            <rFont val="Tahoma"/>
            <family val="2"/>
          </rPr>
          <t>HIGHEST_DEGREE - Bachelors,
qF11a,
Estimate,
Value,
Sample Size = 92 / .</t>
        </r>
      </text>
    </comment>
    <comment ref="M23" authorId="0">
      <text>
        <r>
          <rPr>
            <b/>
            <sz val="9"/>
            <color indexed="81"/>
            <rFont val="Tahoma"/>
            <family val="2"/>
          </rPr>
          <t>HIGHEST_DEGREE - MARGINAL,
qF11a,
Estimate,
Value,
Sample Size = 160 / .</t>
        </r>
      </text>
    </comment>
    <comment ref="N23" authorId="0">
      <text>
        <r>
          <rPr>
            <b/>
            <sz val="9"/>
            <color indexed="81"/>
            <rFont val="Tahoma"/>
            <family val="2"/>
          </rPr>
          <t>qF11a,
Standard Error,
Value,
Sample Size = 160 / .</t>
        </r>
      </text>
    </comment>
    <comment ref="T23" authorId="0">
      <text>
        <r>
          <rPr>
            <b/>
            <sz val="9"/>
            <color indexed="81"/>
            <rFont val="Tahoma"/>
            <family val="2"/>
          </rPr>
          <t>HIGHDEG - 1-Doctorate,
qE11a,
Estimate,
Value,
Sample Size = 37 / .</t>
        </r>
      </text>
    </comment>
    <comment ref="U23" authorId="0">
      <text>
        <r>
          <rPr>
            <b/>
            <sz val="9"/>
            <color indexed="81"/>
            <rFont val="Tahoma"/>
            <family val="2"/>
          </rPr>
          <t>HIGHDEG - 2-Masters,
qE11a,
Estimate,
Value,
Sample Size = 8 / .</t>
        </r>
      </text>
    </comment>
    <comment ref="W23" authorId="0">
      <text>
        <r>
          <rPr>
            <b/>
            <sz val="9"/>
            <color indexed="81"/>
            <rFont val="Tahoma"/>
            <family val="2"/>
          </rPr>
          <t>HIGHDEG - MARGINAL,
qE11a,
Estimate,
Value,
Sample Size = 45 / .</t>
        </r>
      </text>
    </comment>
    <comment ref="X23" authorId="0">
      <text>
        <r>
          <rPr>
            <b/>
            <sz val="9"/>
            <color indexed="81"/>
            <rFont val="Tahoma"/>
            <family val="2"/>
          </rPr>
          <t>qE11a,
Standard Error,
Value,
Sample Size = 45 / .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HIGHEST_DEGREE - doctorate,
qF12a,
Estimate,
Value,
Sample Size = 44 / .</t>
        </r>
      </text>
    </comment>
    <comment ref="K24" authorId="0">
      <text>
        <r>
          <rPr>
            <b/>
            <sz val="9"/>
            <color indexed="81"/>
            <rFont val="Tahoma"/>
            <family val="2"/>
          </rPr>
          <t>HIGHEST_DEGREE - Masters,
qF12a,
Estimate,
Value,
Sample Size = 24 / .</t>
        </r>
      </text>
    </comment>
    <comment ref="L24" authorId="0">
      <text>
        <r>
          <rPr>
            <b/>
            <sz val="9"/>
            <color indexed="81"/>
            <rFont val="Tahoma"/>
            <family val="2"/>
          </rPr>
          <t>HIGHEST_DEGREE - Bachelors,
qF12a,
Estimate,
Value,
Sample Size = 92 / .</t>
        </r>
      </text>
    </comment>
    <comment ref="M24" authorId="0">
      <text>
        <r>
          <rPr>
            <b/>
            <sz val="9"/>
            <color indexed="81"/>
            <rFont val="Tahoma"/>
            <family val="2"/>
          </rPr>
          <t>HIGHEST_DEGREE - MARGINAL,
qF12a,
Estimate,
Value,
Sample Size = 160 / .</t>
        </r>
      </text>
    </comment>
    <comment ref="N24" authorId="0">
      <text>
        <r>
          <rPr>
            <b/>
            <sz val="9"/>
            <color indexed="81"/>
            <rFont val="Tahoma"/>
            <family val="2"/>
          </rPr>
          <t>qF12a,
Standard Error,
Value,
Sample Size = 160 / .</t>
        </r>
      </text>
    </comment>
    <comment ref="T24" authorId="0">
      <text>
        <r>
          <rPr>
            <b/>
            <sz val="9"/>
            <color indexed="81"/>
            <rFont val="Tahoma"/>
            <family val="2"/>
          </rPr>
          <t>HIGHDEG - 1-Doctorate,
qE12a,
Estimate,
Value,
Sample Size = 38 / .</t>
        </r>
      </text>
    </comment>
    <comment ref="U24" authorId="0">
      <text>
        <r>
          <rPr>
            <b/>
            <sz val="9"/>
            <color indexed="81"/>
            <rFont val="Tahoma"/>
            <family val="2"/>
          </rPr>
          <t>HIGHDEG - 2-Masters,
qE12a,
Estimate,
Value,
Sample Size = 8 / .</t>
        </r>
      </text>
    </comment>
    <comment ref="W24" authorId="0">
      <text>
        <r>
          <rPr>
            <b/>
            <sz val="9"/>
            <color indexed="81"/>
            <rFont val="Tahoma"/>
            <family val="2"/>
          </rPr>
          <t>HIGHDEG - MARGINAL,
qE12a,
Estimate,
Value,
Sample Size = 46 / .</t>
        </r>
      </text>
    </comment>
    <comment ref="X24" authorId="0">
      <text>
        <r>
          <rPr>
            <b/>
            <sz val="9"/>
            <color indexed="81"/>
            <rFont val="Tahoma"/>
            <family val="2"/>
          </rPr>
          <t>qE12a,
Standard Error,
Value,
Sample Size = 46 / .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HIGHEST_DEGREE - doctorate,
qF13a,
Estimate,
Value,
Sample Size = 44 / .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HIGHEST_DEGREE - Masters,
qF13a,
Estimate,
Value,
Sample Size = 24 / .</t>
        </r>
      </text>
    </comment>
    <comment ref="L25" authorId="0">
      <text>
        <r>
          <rPr>
            <b/>
            <sz val="9"/>
            <color indexed="81"/>
            <rFont val="Tahoma"/>
            <family val="2"/>
          </rPr>
          <t>HIGHEST_DEGREE - Bachelors,
qF13a,
Estimate,
Value,
Sample Size = 93 / .</t>
        </r>
      </text>
    </comment>
    <comment ref="M25" authorId="0">
      <text>
        <r>
          <rPr>
            <b/>
            <sz val="9"/>
            <color indexed="81"/>
            <rFont val="Tahoma"/>
            <family val="2"/>
          </rPr>
          <t>HIGHEST_DEGREE - MARGINAL,
qF13a,
Estimate,
Value,
Sample Size = 161 / .</t>
        </r>
      </text>
    </comment>
    <comment ref="N25" authorId="0">
      <text>
        <r>
          <rPr>
            <b/>
            <sz val="9"/>
            <color indexed="81"/>
            <rFont val="Tahoma"/>
            <family val="2"/>
          </rPr>
          <t>qF13a,
Standard Error,
Value,
Sample Size = 161 / .</t>
        </r>
      </text>
    </comment>
    <comment ref="T25" authorId="0">
      <text>
        <r>
          <rPr>
            <b/>
            <sz val="9"/>
            <color indexed="81"/>
            <rFont val="Tahoma"/>
            <family val="2"/>
          </rPr>
          <t>HIGHDEG - 1-Doctorate,
qE13a,
Estimate,
Value,
Sample Size = 37 / .</t>
        </r>
      </text>
    </comment>
    <comment ref="U25" authorId="0">
      <text>
        <r>
          <rPr>
            <b/>
            <sz val="9"/>
            <color indexed="81"/>
            <rFont val="Tahoma"/>
            <family val="2"/>
          </rPr>
          <t>HIGHDEG - 2-Masters,
qE13a,
Estimate,
Value,
Sample Size = 9 / .</t>
        </r>
      </text>
    </comment>
    <comment ref="W25" authorId="0">
      <text>
        <r>
          <rPr>
            <b/>
            <sz val="9"/>
            <color indexed="81"/>
            <rFont val="Tahoma"/>
            <family val="2"/>
          </rPr>
          <t>HIGHDEG - MARGINAL,
qE13a,
Estimate,
Value,
Sample Size = 46 / .</t>
        </r>
      </text>
    </comment>
    <comment ref="X25" authorId="0">
      <text>
        <r>
          <rPr>
            <b/>
            <sz val="9"/>
            <color indexed="81"/>
            <rFont val="Tahoma"/>
            <family val="2"/>
          </rPr>
          <t>qE13a,
Standard Error,
Value,
Sample Size = 46 / .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HIGHEST_DEGREE - doctorate,
qF14a,
Estimate,
Value,
Sample Size = 45 / .</t>
        </r>
      </text>
    </comment>
    <comment ref="K26" authorId="0">
      <text>
        <r>
          <rPr>
            <b/>
            <sz val="9"/>
            <color indexed="81"/>
            <rFont val="Tahoma"/>
            <family val="2"/>
          </rPr>
          <t>HIGHEST_DEGREE - Masters,
qF14a,
Estimate,
Value,
Sample Size = 26 / .</t>
        </r>
      </text>
    </comment>
    <comment ref="L26" authorId="0">
      <text>
        <r>
          <rPr>
            <b/>
            <sz val="9"/>
            <color indexed="81"/>
            <rFont val="Tahoma"/>
            <family val="2"/>
          </rPr>
          <t>HIGHEST_DEGREE - Bachelors,
qF14a,
Estimate,
Value,
Sample Size = 94 / .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HIGHEST_DEGREE - MARGINAL,
qF14a,
Estimate,
Value,
Sample Size = 165 / .</t>
        </r>
      </text>
    </comment>
    <comment ref="N26" authorId="0">
      <text>
        <r>
          <rPr>
            <b/>
            <sz val="9"/>
            <color indexed="81"/>
            <rFont val="Tahoma"/>
            <family val="2"/>
          </rPr>
          <t>qF14a,
Standard Error,
Value,
Sample Size = 165 / .</t>
        </r>
      </text>
    </comment>
    <comment ref="T26" authorId="0">
      <text>
        <r>
          <rPr>
            <b/>
            <sz val="9"/>
            <color indexed="81"/>
            <rFont val="Tahoma"/>
            <family val="2"/>
          </rPr>
          <t>HIGHDEG - 1-Doctorate,
qE14a,
Estimate,
Value,
Sample Size = 39 / .</t>
        </r>
      </text>
    </comment>
    <comment ref="U26" authorId="0">
      <text>
        <r>
          <rPr>
            <b/>
            <sz val="9"/>
            <color indexed="81"/>
            <rFont val="Tahoma"/>
            <family val="2"/>
          </rPr>
          <t>HIGHDEG - 2-Masters,
qE14a,
Estimate,
Value,
Sample Size = 10 / .</t>
        </r>
      </text>
    </comment>
    <comment ref="W26" authorId="0">
      <text>
        <r>
          <rPr>
            <b/>
            <sz val="9"/>
            <color indexed="81"/>
            <rFont val="Tahoma"/>
            <family val="2"/>
          </rPr>
          <t>HIGHDEG - MARGINAL,
qE14a,
Estimate,
Value,
Sample Size = 49 / .</t>
        </r>
      </text>
    </comment>
    <comment ref="X26" authorId="0">
      <text>
        <r>
          <rPr>
            <b/>
            <sz val="9"/>
            <color indexed="81"/>
            <rFont val="Tahoma"/>
            <family val="2"/>
          </rPr>
          <t>qE14a,
Standard Error,
Value,
Sample Size = 49 / .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HIGHEST_DEGREE - doctorate,
qF15a,
Estimate,
Value,
Sample Size = 43 / .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HIGHEST_DEGREE - Masters,
qF15a,
Estimate,
Value,
Sample Size = 25 / .</t>
        </r>
      </text>
    </comment>
    <comment ref="L27" authorId="0">
      <text>
        <r>
          <rPr>
            <b/>
            <sz val="9"/>
            <color indexed="81"/>
            <rFont val="Tahoma"/>
            <family val="2"/>
          </rPr>
          <t>HIGHEST_DEGREE - Bachelors,
qF15a,
Estimate,
Value,
Sample Size = 93 / .</t>
        </r>
      </text>
    </comment>
    <comment ref="M27" authorId="0">
      <text>
        <r>
          <rPr>
            <b/>
            <sz val="9"/>
            <color indexed="81"/>
            <rFont val="Tahoma"/>
            <family val="2"/>
          </rPr>
          <t>HIGHEST_DEGREE - MARGINAL,
qF15a,
Estimate,
Value,
Sample Size = 161 / .</t>
        </r>
      </text>
    </comment>
    <comment ref="N27" authorId="0">
      <text>
        <r>
          <rPr>
            <b/>
            <sz val="9"/>
            <color indexed="81"/>
            <rFont val="Tahoma"/>
            <family val="2"/>
          </rPr>
          <t>qF15a,
Standard Error,
Value,
Sample Size = 161 / .</t>
        </r>
      </text>
    </comment>
    <comment ref="T27" authorId="0">
      <text>
        <r>
          <rPr>
            <b/>
            <sz val="9"/>
            <color indexed="81"/>
            <rFont val="Tahoma"/>
            <family val="2"/>
          </rPr>
          <t>HIGHDEG - 1-Doctorate,
qE15a,
Estimate,
Value,
Sample Size = 36 / .</t>
        </r>
      </text>
    </comment>
    <comment ref="U27" authorId="0">
      <text>
        <r>
          <rPr>
            <b/>
            <sz val="9"/>
            <color indexed="81"/>
            <rFont val="Tahoma"/>
            <family val="2"/>
          </rPr>
          <t>HIGHDEG - 2-Masters,
qE15a,
Estimate,
Value,
Sample Size = 8 / .</t>
        </r>
      </text>
    </comment>
    <comment ref="W27" authorId="0">
      <text>
        <r>
          <rPr>
            <b/>
            <sz val="9"/>
            <color indexed="81"/>
            <rFont val="Tahoma"/>
            <family val="2"/>
          </rPr>
          <t>HIGHDEG - MARGINAL,
qE15a,
Estimate,
Value,
Sample Size = 44 / .</t>
        </r>
      </text>
    </comment>
    <comment ref="X27" authorId="0">
      <text>
        <r>
          <rPr>
            <b/>
            <sz val="9"/>
            <color indexed="81"/>
            <rFont val="Tahoma"/>
            <family val="2"/>
          </rPr>
          <t>qE15a,
Standard Error,
Value,
Sample Size = 44 / .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HIGHEST_DEGREE - doctorate,
qF16a,
Estimate,
Value,
Sample Size = 44 / .</t>
        </r>
      </text>
    </comment>
    <comment ref="K28" authorId="0">
      <text>
        <r>
          <rPr>
            <b/>
            <sz val="9"/>
            <color indexed="81"/>
            <rFont val="Tahoma"/>
            <family val="2"/>
          </rPr>
          <t>HIGHEST_DEGREE - Masters,
qF16a,
Estimate,
Value,
Sample Size = 24 / .</t>
        </r>
      </text>
    </comment>
    <comment ref="L28" authorId="0">
      <text>
        <r>
          <rPr>
            <b/>
            <sz val="9"/>
            <color indexed="81"/>
            <rFont val="Tahoma"/>
            <family val="2"/>
          </rPr>
          <t>HIGHEST_DEGREE - Bachelors,
qF16a,
Estimate,
Value,
Sample Size = 92 / .</t>
        </r>
      </text>
    </comment>
    <comment ref="M28" authorId="0">
      <text>
        <r>
          <rPr>
            <b/>
            <sz val="9"/>
            <color indexed="81"/>
            <rFont val="Tahoma"/>
            <family val="2"/>
          </rPr>
          <t>HIGHEST_DEGREE - MARGINAL,
qF16a,
Estimate,
Value,
Sample Size = 160 / .</t>
        </r>
      </text>
    </comment>
    <comment ref="N28" authorId="0">
      <text>
        <r>
          <rPr>
            <b/>
            <sz val="9"/>
            <color indexed="81"/>
            <rFont val="Tahoma"/>
            <family val="2"/>
          </rPr>
          <t>qF16a,
Standard Error,
Value,
Sample Size = 160 / .</t>
        </r>
      </text>
    </comment>
    <comment ref="T28" authorId="0">
      <text>
        <r>
          <rPr>
            <b/>
            <sz val="9"/>
            <color indexed="81"/>
            <rFont val="Tahoma"/>
            <family val="2"/>
          </rPr>
          <t>HIGHDEG - 1-Doctorate,
qE16a,
Estimate,
Value,
Sample Size = 36 / .</t>
        </r>
      </text>
    </comment>
    <comment ref="U28" authorId="0">
      <text>
        <r>
          <rPr>
            <b/>
            <sz val="9"/>
            <color indexed="81"/>
            <rFont val="Tahoma"/>
            <family val="2"/>
          </rPr>
          <t>HIGHDEG - 2-Masters,
qE16a,
Estimate,
Value,
Sample Size = 8 / .</t>
        </r>
      </text>
    </comment>
    <comment ref="W28" authorId="0">
      <text>
        <r>
          <rPr>
            <b/>
            <sz val="9"/>
            <color indexed="81"/>
            <rFont val="Tahoma"/>
            <family val="2"/>
          </rPr>
          <t>HIGHDEG - MARGINAL,
qE16a,
Estimate,
Value,
Sample Size = 44 / .</t>
        </r>
      </text>
    </comment>
    <comment ref="X28" authorId="0">
      <text>
        <r>
          <rPr>
            <b/>
            <sz val="9"/>
            <color indexed="81"/>
            <rFont val="Tahoma"/>
            <family val="2"/>
          </rPr>
          <t>qE16a,
Standard Error,
Value,
Sample Size = 44 / .</t>
        </r>
      </text>
    </comment>
  </commentList>
</comments>
</file>

<file path=xl/comments7.xml><?xml version="1.0" encoding="utf-8"?>
<comments xmlns="http://schemas.openxmlformats.org/spreadsheetml/2006/main">
  <authors>
    <author>Robert Delfierro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HIGHEST_DEGREE - doctorate,
qF17a,
Estimate,
Value,
Sample Size = 44 / .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HIGHEST_DEGREE - Masters,
qF17a,
Estimate,
Value,
Sample Size = 24 / .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HIGHEST_DEGREE - Bachelors,
qF17a,
Estimate,
Value,
Sample Size = 92 / .</t>
        </r>
      </text>
    </comment>
    <comment ref="M10" authorId="0">
      <text>
        <r>
          <rPr>
            <b/>
            <sz val="9"/>
            <color indexed="81"/>
            <rFont val="Tahoma"/>
            <family val="2"/>
          </rPr>
          <t>HIGHEST_DEGREE - MARGINAL,
qF17a,
Estimate,
Value,
Sample Size = 160 / .</t>
        </r>
      </text>
    </comment>
    <comment ref="N10" authorId="0">
      <text>
        <r>
          <rPr>
            <b/>
            <sz val="9"/>
            <color indexed="81"/>
            <rFont val="Tahoma"/>
            <family val="2"/>
          </rPr>
          <t>qF17a,
Standard Error,
Value,
Sample Size = 160 / .</t>
        </r>
      </text>
    </comment>
    <comment ref="T10" authorId="0">
      <text>
        <r>
          <rPr>
            <b/>
            <sz val="9"/>
            <color indexed="81"/>
            <rFont val="Tahoma"/>
            <family val="2"/>
          </rPr>
          <t>HIGHDEG - 1-Doctorate,
qE17a,
Estimate,
Value,
Sample Size = 35 / .</t>
        </r>
      </text>
    </comment>
    <comment ref="U10" authorId="0">
      <text>
        <r>
          <rPr>
            <b/>
            <sz val="9"/>
            <color indexed="81"/>
            <rFont val="Tahoma"/>
            <family val="2"/>
          </rPr>
          <t>HIGHDEG - 2-Masters,
qE17a,
Estimate,
Value,
Sample Size = 8 / .</t>
        </r>
      </text>
    </comment>
    <comment ref="W10" authorId="0">
      <text>
        <r>
          <rPr>
            <b/>
            <sz val="9"/>
            <color indexed="81"/>
            <rFont val="Tahoma"/>
            <family val="2"/>
          </rPr>
          <t>HIGHDEG - MARGINAL,
qE17a,
Estimate,
Value,
Sample Size = 43 / .</t>
        </r>
      </text>
    </comment>
    <comment ref="X10" authorId="0">
      <text>
        <r>
          <rPr>
            <b/>
            <sz val="9"/>
            <color indexed="81"/>
            <rFont val="Tahoma"/>
            <family val="2"/>
          </rPr>
          <t>qE17a,
Standard Error,
Value,
Sample Size = 43 / .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HIGHEST_DEGREE - doctorate,
qF18a,
Estimate,
Value,
Sample Size = 44 / 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HIGHEST_DEGREE - Masters,
qF18a,
Estimate,
Value,
Sample Size = 24 / .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>HIGHEST_DEGREE - Bachelors,
qF18a,
Estimate,
Value,
Sample Size = 92 / 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>HIGHEST_DEGREE - MARGINAL,
qF18a,
Estimate,
Value,
Sample Size = 160 / 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>qF18a,
Standard Error,
Value,
Sample Size = 160 / .</t>
        </r>
      </text>
    </comment>
    <comment ref="T11" authorId="0">
      <text>
        <r>
          <rPr>
            <b/>
            <sz val="9"/>
            <color indexed="81"/>
            <rFont val="Tahoma"/>
            <family val="2"/>
          </rPr>
          <t>HIGHDEG - 1-Doctorate,
qE18a,
Estimate,
Value,
Sample Size = 37 / .</t>
        </r>
      </text>
    </comment>
    <comment ref="U11" authorId="0">
      <text>
        <r>
          <rPr>
            <b/>
            <sz val="9"/>
            <color indexed="81"/>
            <rFont val="Tahoma"/>
            <family val="2"/>
          </rPr>
          <t>HIGHDEG - 2-Masters,
qE18a,
Estimate,
Value,
Sample Size = 9 / .</t>
        </r>
      </text>
    </comment>
    <comment ref="W11" authorId="0">
      <text>
        <r>
          <rPr>
            <b/>
            <sz val="9"/>
            <color indexed="81"/>
            <rFont val="Tahoma"/>
            <family val="2"/>
          </rPr>
          <t>HIGHDEG - MARGINAL,
qE18a,
Estimate,
Value,
Sample Size = 46 / .</t>
        </r>
      </text>
    </comment>
    <comment ref="X11" authorId="0">
      <text>
        <r>
          <rPr>
            <b/>
            <sz val="9"/>
            <color indexed="81"/>
            <rFont val="Tahoma"/>
            <family val="2"/>
          </rPr>
          <t>qE18a,
Standard Error,
Value,
Sample Size = 46 / .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HIGHEST_DEGREE - doctorate,
qF19a,
Estimate,
Value,
Sample Size = 44 / .</t>
        </r>
      </text>
    </comment>
    <comment ref="K12" authorId="0">
      <text>
        <r>
          <rPr>
            <b/>
            <sz val="9"/>
            <color indexed="81"/>
            <rFont val="Tahoma"/>
            <family val="2"/>
          </rPr>
          <t>HIGHEST_DEGREE - Masters,
qF19a,
Estimate,
Value,
Sample Size = 24 / .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>HIGHEST_DEGREE - Bachelors,
qF19a,
Estimate,
Value,
Sample Size = 92 / .</t>
        </r>
      </text>
    </comment>
    <comment ref="M12" authorId="0">
      <text>
        <r>
          <rPr>
            <b/>
            <sz val="9"/>
            <color indexed="81"/>
            <rFont val="Tahoma"/>
            <family val="2"/>
          </rPr>
          <t>HIGHEST_DEGREE - MARGINAL,
qF19a,
Estimate,
Value,
Sample Size = 160 / .</t>
        </r>
      </text>
    </comment>
    <comment ref="N12" authorId="0">
      <text>
        <r>
          <rPr>
            <b/>
            <sz val="9"/>
            <color indexed="81"/>
            <rFont val="Tahoma"/>
            <family val="2"/>
          </rPr>
          <t>qF19a,
Standard Error,
Value,
Sample Size = 160 / .</t>
        </r>
      </text>
    </comment>
    <comment ref="T12" authorId="0">
      <text>
        <r>
          <rPr>
            <b/>
            <sz val="9"/>
            <color indexed="81"/>
            <rFont val="Tahoma"/>
            <family val="2"/>
          </rPr>
          <t>HIGHDEG - 1-Doctorate,
qE19a,
Estimate,
Value,
Sample Size = 38 / .</t>
        </r>
      </text>
    </comment>
    <comment ref="U12" authorId="0">
      <text>
        <r>
          <rPr>
            <b/>
            <sz val="9"/>
            <color indexed="81"/>
            <rFont val="Tahoma"/>
            <family val="2"/>
          </rPr>
          <t>HIGHDEG - 2-Masters,
qE19a,
Estimate,
Value,
Sample Size = 9 / .</t>
        </r>
      </text>
    </comment>
    <comment ref="W12" authorId="0">
      <text>
        <r>
          <rPr>
            <b/>
            <sz val="9"/>
            <color indexed="81"/>
            <rFont val="Tahoma"/>
            <family val="2"/>
          </rPr>
          <t>HIGHDEG - MARGINAL,
qE19a,
Estimate,
Value,
Sample Size = 47 / .</t>
        </r>
      </text>
    </comment>
    <comment ref="X12" authorId="0">
      <text>
        <r>
          <rPr>
            <b/>
            <sz val="9"/>
            <color indexed="81"/>
            <rFont val="Tahoma"/>
            <family val="2"/>
          </rPr>
          <t>qE19a,
Standard Error,
Value,
Sample Size = 47 / .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HIGHEST_DEGREE - doctorate,
qF20a,
Estimate,
Value,
Sample Size = 44 / .</t>
        </r>
      </text>
    </comment>
    <comment ref="K14" authorId="0">
      <text>
        <r>
          <rPr>
            <b/>
            <sz val="9"/>
            <color indexed="81"/>
            <rFont val="Tahoma"/>
            <family val="2"/>
          </rPr>
          <t>HIGHEST_DEGREE - Masters,
qF20a,
Estimate,
Value,
Sample Size = 24 / .</t>
        </r>
      </text>
    </comment>
    <comment ref="L14" authorId="0">
      <text>
        <r>
          <rPr>
            <b/>
            <sz val="9"/>
            <color indexed="81"/>
            <rFont val="Tahoma"/>
            <family val="2"/>
          </rPr>
          <t>HIGHEST_DEGREE - Bachelors,
qF20a,
Estimate,
Value,
Sample Size = 92 / .</t>
        </r>
      </text>
    </comment>
    <comment ref="M14" authorId="0">
      <text>
        <r>
          <rPr>
            <b/>
            <sz val="9"/>
            <color indexed="81"/>
            <rFont val="Tahoma"/>
            <family val="2"/>
          </rPr>
          <t>HIGHEST_DEGREE - MARGINAL,
qF20a,
Estimate,
Value,
Sample Size = 160 / .</t>
        </r>
      </text>
    </comment>
    <comment ref="N14" authorId="0">
      <text>
        <r>
          <rPr>
            <b/>
            <sz val="9"/>
            <color indexed="81"/>
            <rFont val="Tahoma"/>
            <family val="2"/>
          </rPr>
          <t>qF20a,
Standard Error,
Value,
Sample Size = 160 / .</t>
        </r>
      </text>
    </comment>
    <comment ref="T14" authorId="0">
      <text>
        <r>
          <rPr>
            <b/>
            <sz val="9"/>
            <color indexed="81"/>
            <rFont val="Tahoma"/>
            <family val="2"/>
          </rPr>
          <t>HIGHDEG - 1-Doctorate,
qE22a,
Estimate,
Value,
Sample Size = 39 / .</t>
        </r>
      </text>
    </comment>
    <comment ref="U14" authorId="0">
      <text>
        <r>
          <rPr>
            <b/>
            <sz val="9"/>
            <color indexed="81"/>
            <rFont val="Tahoma"/>
            <family val="2"/>
          </rPr>
          <t>HIGHDEG - 2-Masters,
qE22a,
Estimate,
Value,
Sample Size = 8 / .</t>
        </r>
      </text>
    </comment>
    <comment ref="W14" authorId="0">
      <text>
        <r>
          <rPr>
            <b/>
            <sz val="9"/>
            <color indexed="81"/>
            <rFont val="Tahoma"/>
            <family val="2"/>
          </rPr>
          <t>HIGHDEG - MARGINAL,
qE22a,
Estimate,
Value,
Sample Size = 47 / .</t>
        </r>
      </text>
    </comment>
    <comment ref="X14" authorId="0">
      <text>
        <r>
          <rPr>
            <b/>
            <sz val="9"/>
            <color indexed="81"/>
            <rFont val="Tahoma"/>
            <family val="2"/>
          </rPr>
          <t>qE22a,
Standard Error,
Value,
Sample Size = 47 / .</t>
        </r>
      </text>
    </comment>
    <comment ref="T15" authorId="0">
      <text>
        <r>
          <rPr>
            <b/>
            <sz val="9"/>
            <color indexed="81"/>
            <rFont val="Tahoma"/>
            <family val="2"/>
          </rPr>
          <t>HIGHDEG - 1-Doctorate,
qE20a,
Estimate,
Value,
Sample Size = 36 / .</t>
        </r>
      </text>
    </comment>
    <comment ref="U15" authorId="0">
      <text>
        <r>
          <rPr>
            <b/>
            <sz val="9"/>
            <color indexed="81"/>
            <rFont val="Tahoma"/>
            <family val="2"/>
          </rPr>
          <t>HIGHDEG - 2-Masters,
qE20a,
Estimate,
Value,
Sample Size = 8 / .</t>
        </r>
      </text>
    </comment>
    <comment ref="W15" authorId="0">
      <text>
        <r>
          <rPr>
            <b/>
            <sz val="9"/>
            <color indexed="81"/>
            <rFont val="Tahoma"/>
            <family val="2"/>
          </rPr>
          <t>HIGHDEG - MARGINAL,
qE20a,
Estimate,
Value,
Sample Size = 44 / .</t>
        </r>
      </text>
    </comment>
    <comment ref="X15" authorId="0">
      <text>
        <r>
          <rPr>
            <b/>
            <sz val="9"/>
            <color indexed="81"/>
            <rFont val="Tahoma"/>
            <family val="2"/>
          </rPr>
          <t>qE20a,
Standard Error,
Value,
Sample Size = 44 / .</t>
        </r>
      </text>
    </comment>
    <comment ref="T16" authorId="0">
      <text>
        <r>
          <rPr>
            <b/>
            <sz val="9"/>
            <color indexed="81"/>
            <rFont val="Tahoma"/>
            <family val="2"/>
          </rPr>
          <t>HIGHDEG - 1-Doctorate,
qE21a,
Estimate,
Value,
Sample Size = 37 / .</t>
        </r>
      </text>
    </comment>
    <comment ref="U16" authorId="0">
      <text>
        <r>
          <rPr>
            <b/>
            <sz val="9"/>
            <color indexed="81"/>
            <rFont val="Tahoma"/>
            <family val="2"/>
          </rPr>
          <t>HIGHDEG - 2-Masters,
qE21a,
Estimate,
Value,
Sample Size = 8 / .</t>
        </r>
      </text>
    </comment>
    <comment ref="W16" authorId="0">
      <text>
        <r>
          <rPr>
            <b/>
            <sz val="9"/>
            <color indexed="81"/>
            <rFont val="Tahoma"/>
            <family val="2"/>
          </rPr>
          <t>HIGHDEG - MARGINAL,
qE21a,
Estimate,
Value,
Sample Size = 45 / .</t>
        </r>
      </text>
    </comment>
    <comment ref="X16" authorId="0">
      <text>
        <r>
          <rPr>
            <b/>
            <sz val="9"/>
            <color indexed="81"/>
            <rFont val="Tahoma"/>
            <family val="2"/>
          </rPr>
          <t>qE21a,
Standard Error,
Value,
Sample Size = 45 / .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HIGHEST_DEGREE - doctorate,
qF21a,
Estimate,
Value,
Sample Size = 44 / .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HIGHEST_DEGREE - Masters,
qF21a,
Estimate,
Value,
Sample Size = 24 / .</t>
        </r>
      </text>
    </comment>
    <comment ref="L17" authorId="0">
      <text>
        <r>
          <rPr>
            <b/>
            <sz val="9"/>
            <color indexed="81"/>
            <rFont val="Tahoma"/>
            <family val="2"/>
          </rPr>
          <t>HIGHEST_DEGREE - Bachelors,
qF21a,
Estimate,
Value,
Sample Size = 92 / .</t>
        </r>
      </text>
    </comment>
    <comment ref="M17" authorId="0">
      <text>
        <r>
          <rPr>
            <b/>
            <sz val="9"/>
            <color indexed="81"/>
            <rFont val="Tahoma"/>
            <family val="2"/>
          </rPr>
          <t>HIGHEST_DEGREE - MARGINAL,
qF21a,
Estimate,
Value,
Sample Size = 160 / .</t>
        </r>
      </text>
    </comment>
    <comment ref="N17" authorId="0">
      <text>
        <r>
          <rPr>
            <b/>
            <sz val="9"/>
            <color indexed="81"/>
            <rFont val="Tahoma"/>
            <family val="2"/>
          </rPr>
          <t>qF21a,
Standard Error,
Value,
Sample Size = 160 / .</t>
        </r>
      </text>
    </comment>
    <comment ref="T17" authorId="0">
      <text>
        <r>
          <rPr>
            <b/>
            <sz val="9"/>
            <color indexed="81"/>
            <rFont val="Tahoma"/>
            <family val="2"/>
          </rPr>
          <t>HIGHDEG - 1-Doctorate,
qE23a,
Estimate,
Value,
Sample Size = 40 / .</t>
        </r>
      </text>
    </comment>
    <comment ref="U17" authorId="0">
      <text>
        <r>
          <rPr>
            <b/>
            <sz val="9"/>
            <color indexed="81"/>
            <rFont val="Tahoma"/>
            <family val="2"/>
          </rPr>
          <t>HIGHDEG - 2-Masters,
qE23a,
Estimate,
Value,
Sample Size = 9 / .</t>
        </r>
      </text>
    </comment>
    <comment ref="W17" authorId="0">
      <text>
        <r>
          <rPr>
            <b/>
            <sz val="9"/>
            <color indexed="81"/>
            <rFont val="Tahoma"/>
            <family val="2"/>
          </rPr>
          <t>HIGHDEG - MARGINAL,
qE23a,
Estimate,
Value,
Sample Size = 49 / .</t>
        </r>
      </text>
    </comment>
    <comment ref="X17" authorId="0">
      <text>
        <r>
          <rPr>
            <b/>
            <sz val="9"/>
            <color indexed="81"/>
            <rFont val="Tahoma"/>
            <family val="2"/>
          </rPr>
          <t>qE23a,
Standard Error,
Value,
Sample Size = 49 / .</t>
        </r>
      </text>
    </comment>
    <comment ref="T18" authorId="0">
      <text>
        <r>
          <rPr>
            <b/>
            <sz val="9"/>
            <color indexed="81"/>
            <rFont val="Tahoma"/>
            <family val="2"/>
          </rPr>
          <t>HIGHDEG - 1-Doctorate,
qE24a,
Estimate,
Value,
Sample Size = 36 / .</t>
        </r>
      </text>
    </comment>
    <comment ref="U18" authorId="0">
      <text>
        <r>
          <rPr>
            <b/>
            <sz val="9"/>
            <color indexed="81"/>
            <rFont val="Tahoma"/>
            <family val="2"/>
          </rPr>
          <t>HIGHDEG - 2-Masters,
qE24a,
Estimate,
Value,
Sample Size = 9 / .</t>
        </r>
      </text>
    </comment>
    <comment ref="W18" authorId="0">
      <text>
        <r>
          <rPr>
            <b/>
            <sz val="9"/>
            <color indexed="81"/>
            <rFont val="Tahoma"/>
            <family val="2"/>
          </rPr>
          <t>HIGHDEG - MARGINAL,
qE24a,
Estimate,
Value,
Sample Size = 45 / .</t>
        </r>
      </text>
    </comment>
    <comment ref="X18" authorId="0">
      <text>
        <r>
          <rPr>
            <b/>
            <sz val="9"/>
            <color indexed="81"/>
            <rFont val="Tahoma"/>
            <family val="2"/>
          </rPr>
          <t>qE24a,
Standard Error,
Value,
Sample Size = 45 / .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HIGHEST_DEGREE - doctorate,
qF6aF21a,
Estimate,
Value,
Sample Size = 50 / .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HIGHEST_DEGREE - Masters,
qF6aF21a,
Estimate,
Value,
Sample Size = 32 / .</t>
        </r>
      </text>
    </comment>
    <comment ref="L19" authorId="0">
      <text>
        <r>
          <rPr>
            <b/>
            <sz val="9"/>
            <color indexed="81"/>
            <rFont val="Tahoma"/>
            <family val="2"/>
          </rPr>
          <t>HIGHEST_DEGREE - Bachelors,
qF6aF21a,
Estimate,
Value,
Sample Size = 100 / .</t>
        </r>
      </text>
    </comment>
    <comment ref="M19" authorId="0">
      <text>
        <r>
          <rPr>
            <b/>
            <sz val="9"/>
            <color indexed="81"/>
            <rFont val="Tahoma"/>
            <family val="2"/>
          </rPr>
          <t>HIGHEST_DEGREE - MARGINAL,
qF6aF21a,
Estimate,
Value,
Sample Size = 182 / .</t>
        </r>
      </text>
    </comment>
    <comment ref="N19" authorId="0">
      <text>
        <r>
          <rPr>
            <b/>
            <sz val="9"/>
            <color indexed="81"/>
            <rFont val="Tahoma"/>
            <family val="2"/>
          </rPr>
          <t>qF6aF21a,
Standard Error,
Value,
Sample Size = 182 / .</t>
        </r>
      </text>
    </comment>
    <comment ref="T19" authorId="0">
      <text>
        <r>
          <rPr>
            <b/>
            <sz val="9"/>
            <color indexed="81"/>
            <rFont val="Tahoma"/>
            <family val="2"/>
          </rPr>
          <t>HIGHDEG - 1-Doctorate,
qE6aE24a,
Estimate,
Value,
Sample Size = 42 / .</t>
        </r>
      </text>
    </comment>
    <comment ref="U19" authorId="0">
      <text>
        <r>
          <rPr>
            <b/>
            <sz val="9"/>
            <color indexed="81"/>
            <rFont val="Tahoma"/>
            <family val="2"/>
          </rPr>
          <t>HIGHDEG - 2-Masters,
qE6aE24a,
Estimate,
Value,
Sample Size = 10 / .</t>
        </r>
      </text>
    </comment>
    <comment ref="W19" authorId="0">
      <text>
        <r>
          <rPr>
            <b/>
            <sz val="9"/>
            <color indexed="81"/>
            <rFont val="Tahoma"/>
            <family val="2"/>
          </rPr>
          <t>HIGHDEG - MARGINAL,
qE6aE24a,
Estimate,
Value,
Sample Size = 52 / .</t>
        </r>
      </text>
    </comment>
    <comment ref="X19" authorId="0">
      <text>
        <r>
          <rPr>
            <b/>
            <sz val="9"/>
            <color indexed="81"/>
            <rFont val="Tahoma"/>
            <family val="2"/>
          </rPr>
          <t>qE6aE24a,
Standard Error,
Value,
Sample Size = 52 / .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HIGHEST_DEGREE - doctorate,
qF1F21,
Estimate,
Value,
Sample Size = 52 / .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HIGHEST_DEGREE - Masters,
qF1F21,
Estimate,
Value,
Sample Size = 34 / .</t>
        </r>
      </text>
    </comment>
    <comment ref="L20" authorId="0">
      <text>
        <r>
          <rPr>
            <b/>
            <sz val="9"/>
            <color indexed="81"/>
            <rFont val="Tahoma"/>
            <family val="2"/>
          </rPr>
          <t>HIGHEST_DEGREE - Bachelors,
qF1F21,
Estimate,
Value,
Sample Size = 107 / .</t>
        </r>
      </text>
    </comment>
    <comment ref="M20" authorId="0">
      <text>
        <r>
          <rPr>
            <b/>
            <sz val="9"/>
            <color indexed="81"/>
            <rFont val="Tahoma"/>
            <family val="2"/>
          </rPr>
          <t>HIGHEST_DEGREE - MARGINAL,
qF1F21,
Estimate,
Value,
Sample Size = 193 / .</t>
        </r>
      </text>
    </comment>
    <comment ref="N20" authorId="0">
      <text>
        <r>
          <rPr>
            <b/>
            <sz val="9"/>
            <color indexed="81"/>
            <rFont val="Tahoma"/>
            <family val="2"/>
          </rPr>
          <t>qF1F21,
Standard Error,
Value,
Sample Size = 193 / .</t>
        </r>
      </text>
    </comment>
    <comment ref="T20" authorId="0">
      <text>
        <r>
          <rPr>
            <b/>
            <sz val="9"/>
            <color indexed="81"/>
            <rFont val="Tahoma"/>
            <family val="2"/>
          </rPr>
          <t>HIGHDEG - 1-Doctorate,
qE1E24,
Estimate,
Value,
Sample Size = 43 / .</t>
        </r>
      </text>
    </comment>
    <comment ref="U20" authorId="0">
      <text>
        <r>
          <rPr>
            <b/>
            <sz val="9"/>
            <color indexed="81"/>
            <rFont val="Tahoma"/>
            <family val="2"/>
          </rPr>
          <t>HIGHDEG - 2-Masters,
qE1E24,
Estimate,
Value,
Sample Size = 11 / .</t>
        </r>
      </text>
    </comment>
    <comment ref="W20" authorId="0">
      <text>
        <r>
          <rPr>
            <b/>
            <sz val="9"/>
            <color indexed="81"/>
            <rFont val="Tahoma"/>
            <family val="2"/>
          </rPr>
          <t>HIGHDEG - MARGINAL,
qE1E24,
Estimate,
Value,
Sample Size = 54 / .</t>
        </r>
      </text>
    </comment>
    <comment ref="X20" authorId="0">
      <text>
        <r>
          <rPr>
            <b/>
            <sz val="9"/>
            <color indexed="81"/>
            <rFont val="Tahoma"/>
            <family val="2"/>
          </rPr>
          <t>qE1E24,
Standard Error,
Value,
Sample Size = 54 / .</t>
        </r>
      </text>
    </comment>
  </commentList>
</comments>
</file>

<file path=xl/comments8.xml><?xml version="1.0" encoding="utf-8"?>
<comments xmlns="http://schemas.openxmlformats.org/spreadsheetml/2006/main">
  <authors>
    <author>Robert Delfierro</author>
  </authors>
  <commentList>
    <comment ref="H10" authorId="0">
      <text>
        <r>
          <rPr>
            <b/>
            <sz val="9"/>
            <color indexed="81"/>
            <rFont val="Tahoma"/>
            <family val="2"/>
          </rPr>
          <t>HIGHEST_DEGREE - MARGINAL,
qG1,
Estimate,
Value,
Sample Size = 41 / .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HIGHEST_DEGREE - MARGINAL,
qG1,
Standard Error,
Value,
Sample Size = 41 / .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HIGHEST_DEGREE - doctorate,
qG1,
Estimate,
Value,
Sample Size = 5 / .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HIGHEST_DEGREE - Masters,
qG1,
Estimate,
Value,
Sample Size = 4 / .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HIGHEST_DEGREE - Bachelors,
qG1,
Estimate,
Value,
Sample Size = 32 / .</t>
        </r>
      </text>
    </comment>
    <comment ref="M10" authorId="0">
      <text>
        <r>
          <rPr>
            <b/>
            <sz val="9"/>
            <color indexed="81"/>
            <rFont val="Tahoma"/>
            <family val="2"/>
          </rPr>
          <t>HIGHEST_DEGREE - doctorate,
qG1b,
Estimate,
Value,
Sample Size = 5 / .</t>
        </r>
      </text>
    </comment>
    <comment ref="N10" authorId="0">
      <text>
        <r>
          <rPr>
            <b/>
            <sz val="9"/>
            <color indexed="81"/>
            <rFont val="Tahoma"/>
            <family val="2"/>
          </rPr>
          <t>HIGHEST_DEGREE - Masters,
qG1b,
Estimate,
Value,
Sample Size = 4 / .</t>
        </r>
      </text>
    </comment>
    <comment ref="O10" authorId="0">
      <text>
        <r>
          <rPr>
            <b/>
            <sz val="9"/>
            <color indexed="81"/>
            <rFont val="Tahoma"/>
            <family val="2"/>
          </rPr>
          <t>HIGHEST_DEGREE - Bachelors,
qG1b,
Estimate,
Value,
Sample Size = 32 / .</t>
        </r>
      </text>
    </comment>
    <comment ref="P10" authorId="0">
      <text>
        <r>
          <rPr>
            <b/>
            <sz val="9"/>
            <color indexed="81"/>
            <rFont val="Tahoma"/>
            <family val="2"/>
          </rPr>
          <t>HIGHEST_DEGREE - MARGINAL,
qG1b,
Estimate,
Value,
Sample Size = 41 / .</t>
        </r>
      </text>
    </comment>
    <comment ref="Q10" authorId="0">
      <text>
        <r>
          <rPr>
            <b/>
            <sz val="9"/>
            <color indexed="81"/>
            <rFont val="Tahoma"/>
            <family val="2"/>
          </rPr>
          <t>HIGHEST_DEGREE - MARGINAL,
qG1b,
Standard Error,
Value,
Sample Size = 41 / .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>HIGHEST_DEGREE - MARGINAL,
qG2,
Estimate,
Value,
Sample Size = 42 / .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HIGHEST_DEGREE - MARGINAL,
qG2,
Standard Error,
Value,
Sample Size = 42 / .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HIGHEST_DEGREE - doctorate,
qG2,
Estimate,
Value,
Sample Size = 5 / 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HIGHEST_DEGREE - Masters,
qG2,
Estimate,
Value,
Sample Size = 4 / .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>HIGHEST_DEGREE - Bachelors,
qG2,
Estimate,
Value,
Sample Size = 33 / 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>HIGHEST_DEGREE - doctorate,
qG2b,
Estimate,
Value,
Sample Size = 5 / 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>HIGHEST_DEGREE - Masters,
qG2b,
Estimate,
Value,
Sample Size = 4 / .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HIGHEST_DEGREE - Bachelors,
qG2b,
Estimate,
Value,
Sample Size = 33 / .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>HIGHEST_DEGREE - MARGINAL,
qG2b,
Estimate,
Value,
Sample Size = 42 / .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HIGHEST_DEGREE - MARGINAL,
qG2b,
Standard Error,
Value,
Sample Size = 42 / .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HIGHEST_DEGREE - MARGINAL,
qG3,
Estimate,
Value,
Sample Size = 41 / .</t>
        </r>
      </text>
    </comment>
    <comment ref="I12" authorId="0">
      <text>
        <r>
          <rPr>
            <b/>
            <sz val="9"/>
            <color indexed="81"/>
            <rFont val="Tahoma"/>
            <family val="2"/>
          </rPr>
          <t>HIGHEST_DEGREE - MARGINAL,
qG3,
Standard Error,
Value,
Sample Size = 41 / .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HIGHEST_DEGREE - doctorate,
qG3,
Estimate,
Value,
Sample Size = 5 / .</t>
        </r>
      </text>
    </comment>
    <comment ref="K12" authorId="0">
      <text>
        <r>
          <rPr>
            <b/>
            <sz val="9"/>
            <color indexed="81"/>
            <rFont val="Tahoma"/>
            <family val="2"/>
          </rPr>
          <t>HIGHEST_DEGREE - Masters,
qG3,
Estimate,
Value,
Sample Size = 3 / .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>HIGHEST_DEGREE - Bachelors,
qG3,
Estimate,
Value,
Sample Size = 33 / .</t>
        </r>
      </text>
    </comment>
    <comment ref="M12" authorId="0">
      <text>
        <r>
          <rPr>
            <b/>
            <sz val="9"/>
            <color indexed="81"/>
            <rFont val="Tahoma"/>
            <family val="2"/>
          </rPr>
          <t>HIGHEST_DEGREE - doctorate,
qG3b,
Estimate,
Value,
Sample Size = 5 / .</t>
        </r>
      </text>
    </comment>
    <comment ref="N12" authorId="0">
      <text>
        <r>
          <rPr>
            <b/>
            <sz val="9"/>
            <color indexed="81"/>
            <rFont val="Tahoma"/>
            <family val="2"/>
          </rPr>
          <t>HIGHEST_DEGREE - Masters,
qG3b,
Estimate,
Value,
Sample Size = 3 / .</t>
        </r>
      </text>
    </comment>
    <comment ref="O12" authorId="0">
      <text>
        <r>
          <rPr>
            <b/>
            <sz val="9"/>
            <color indexed="81"/>
            <rFont val="Tahoma"/>
            <family val="2"/>
          </rPr>
          <t>HIGHEST_DEGREE - Bachelors,
qG3b,
Estimate,
Value,
Sample Size = 33 / .</t>
        </r>
      </text>
    </comment>
    <comment ref="P12" authorId="0">
      <text>
        <r>
          <rPr>
            <b/>
            <sz val="9"/>
            <color indexed="81"/>
            <rFont val="Tahoma"/>
            <family val="2"/>
          </rPr>
          <t>HIGHEST_DEGREE - MARGINAL,
qG3b,
Estimate,
Value,
Sample Size = 41 / .</t>
        </r>
      </text>
    </comment>
    <comment ref="Q12" authorId="0">
      <text>
        <r>
          <rPr>
            <b/>
            <sz val="9"/>
            <color indexed="81"/>
            <rFont val="Tahoma"/>
            <family val="2"/>
          </rPr>
          <t>HIGHEST_DEGREE - MARGINAL,
qG3b,
Standard Error,
Value,
Sample Size = 41 / .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HIGHEST_DEGREE - MARGINAL,
qG1G3,
Estimate,
Value,
Sample Size = 43 / .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HIGHEST_DEGREE - MARGINAL,
qG1G3,
Standard Error,
Value,
Sample Size = 43 / .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HIGHEST_DEGREE - doctorate,
qG1G3,
Estimate,
Value,
Sample Size = 5 / .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HIGHEST_DEGREE - Masters,
qG1G3,
Estimate,
Value,
Sample Size = 4 / .</t>
        </r>
      </text>
    </comment>
    <comment ref="L13" authorId="0">
      <text>
        <r>
          <rPr>
            <b/>
            <sz val="9"/>
            <color indexed="81"/>
            <rFont val="Tahoma"/>
            <family val="2"/>
          </rPr>
          <t>HIGHEST_DEGREE - Bachelors,
qG1G3,
Estimate,
Value,
Sample Size = 34 / .</t>
        </r>
      </text>
    </comment>
    <comment ref="M13" authorId="0">
      <text>
        <r>
          <rPr>
            <b/>
            <sz val="9"/>
            <color indexed="81"/>
            <rFont val="Tahoma"/>
            <family val="2"/>
          </rPr>
          <t>HIGHEST_DEGREE - doctorate,
qG1bG3b,
Estimate,
Value,
Sample Size = 5 / .</t>
        </r>
      </text>
    </comment>
    <comment ref="N13" authorId="0">
      <text>
        <r>
          <rPr>
            <b/>
            <sz val="9"/>
            <color indexed="81"/>
            <rFont val="Tahoma"/>
            <family val="2"/>
          </rPr>
          <t>HIGHEST_DEGREE - Masters,
qG1bG3b,
Estimate,
Value,
Sample Size = 4 / .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HIGHEST_DEGREE - Bachelors,
qG1bG3b,
Estimate,
Value,
Sample Size = 34 / .</t>
        </r>
      </text>
    </comment>
    <comment ref="P13" authorId="0">
      <text>
        <r>
          <rPr>
            <b/>
            <sz val="9"/>
            <color indexed="81"/>
            <rFont val="Tahoma"/>
            <family val="2"/>
          </rPr>
          <t>HIGHEST_DEGREE - MARGINAL,
qG1bG3b,
Estimate,
Value,
Sample Size = 43 / .</t>
        </r>
      </text>
    </comment>
    <comment ref="Q13" authorId="0">
      <text>
        <r>
          <rPr>
            <b/>
            <sz val="9"/>
            <color indexed="81"/>
            <rFont val="Tahoma"/>
            <family val="2"/>
          </rPr>
          <t>HIGHEST_DEGREE - MARGINAL,
qG1bG3b,
Standard Error,
Value,
Sample Size = 43 / .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HIGHEST_DEGREE - MARGINAL,
qG4,
Estimate,
Value,
Sample Size = 46 / .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>HIGHEST_DEGREE - MARGINAL,
qG4,
Standard Error,
Value,
Sample Size = 46 / .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HIGHEST_DEGREE - doctorate,
qG4,
Estimate,
Value,
Sample Size = 5 / .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HIGHEST_DEGREE - Masters,
qG4,
Estimate,
Value,
Sample Size = 4 / .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HIGHEST_DEGREE - Bachelors,
qG4,
Estimate,
Value,
Sample Size = 37 / .</t>
        </r>
      </text>
    </comment>
    <comment ref="M15" authorId="0">
      <text>
        <r>
          <rPr>
            <b/>
            <sz val="9"/>
            <color indexed="81"/>
            <rFont val="Tahoma"/>
            <family val="2"/>
          </rPr>
          <t>HIGHEST_DEGREE - doctorate,
qG4b,
Estimate,
Value,
Sample Size = 5 / .</t>
        </r>
      </text>
    </comment>
    <comment ref="N15" authorId="0">
      <text>
        <r>
          <rPr>
            <b/>
            <sz val="9"/>
            <color indexed="81"/>
            <rFont val="Tahoma"/>
            <family val="2"/>
          </rPr>
          <t>HIGHEST_DEGREE - Masters,
qG4b,
Estimate,
Value,
Sample Size = 4 / .</t>
        </r>
      </text>
    </comment>
    <comment ref="O15" authorId="0">
      <text>
        <r>
          <rPr>
            <b/>
            <sz val="9"/>
            <color indexed="81"/>
            <rFont val="Tahoma"/>
            <family val="2"/>
          </rPr>
          <t>HIGHEST_DEGREE - Bachelors,
qG4b,
Estimate,
Value,
Sample Size = 37 / .</t>
        </r>
      </text>
    </comment>
    <comment ref="P15" authorId="0">
      <text>
        <r>
          <rPr>
            <b/>
            <sz val="9"/>
            <color indexed="81"/>
            <rFont val="Tahoma"/>
            <family val="2"/>
          </rPr>
          <t>HIGHEST_DEGREE - MARGINAL,
qG4b,
Estimate,
Value,
Sample Size = 46 / .</t>
        </r>
      </text>
    </comment>
    <comment ref="Q15" authorId="0">
      <text>
        <r>
          <rPr>
            <b/>
            <sz val="9"/>
            <color indexed="81"/>
            <rFont val="Tahoma"/>
            <family val="2"/>
          </rPr>
          <t>HIGHEST_DEGREE - MARGINAL,
qG4b,
Standard Error,
Value,
Sample Size = 46 / .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HIGHEST_DEGREE - MARGINAL,
qG5,
Estimate,
Value,
Sample Size = 43 / .</t>
        </r>
      </text>
    </comment>
    <comment ref="I16" authorId="0">
      <text>
        <r>
          <rPr>
            <b/>
            <sz val="9"/>
            <color indexed="81"/>
            <rFont val="Tahoma"/>
            <family val="2"/>
          </rPr>
          <t>HIGHEST_DEGREE - MARGINAL,
qG5,
Standard Error,
Value,
Sample Size = 43 / .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HIGHEST_DEGREE - doctorate,
qG5,
Estimate,
Value,
Sample Size = 5 / .</t>
        </r>
      </text>
    </comment>
    <comment ref="K16" authorId="0">
      <text>
        <r>
          <rPr>
            <b/>
            <sz val="9"/>
            <color indexed="81"/>
            <rFont val="Tahoma"/>
            <family val="2"/>
          </rPr>
          <t>HIGHEST_DEGREE - Masters,
qG5,
Estimate,
Value,
Sample Size = 4 / .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HIGHEST_DEGREE - Bachelors,
qG5,
Estimate,
Value,
Sample Size = 34 / .</t>
        </r>
      </text>
    </comment>
    <comment ref="M16" authorId="0">
      <text>
        <r>
          <rPr>
            <b/>
            <sz val="9"/>
            <color indexed="81"/>
            <rFont val="Tahoma"/>
            <family val="2"/>
          </rPr>
          <t>HIGHEST_DEGREE - doctorate,
qG5b,
Estimate,
Value,
Sample Size = 5 / .</t>
        </r>
      </text>
    </comment>
    <comment ref="N16" authorId="0">
      <text>
        <r>
          <rPr>
            <b/>
            <sz val="9"/>
            <color indexed="81"/>
            <rFont val="Tahoma"/>
            <family val="2"/>
          </rPr>
          <t>HIGHEST_DEGREE - Masters,
qG5b,
Estimate,
Value,
Sample Size = 4 / .</t>
        </r>
      </text>
    </comment>
    <comment ref="O16" authorId="0">
      <text>
        <r>
          <rPr>
            <b/>
            <sz val="9"/>
            <color indexed="81"/>
            <rFont val="Tahoma"/>
            <family val="2"/>
          </rPr>
          <t>HIGHEST_DEGREE - Bachelors,
qG5b,
Estimate,
Value,
Sample Size = 34 / .</t>
        </r>
      </text>
    </comment>
    <comment ref="P16" authorId="0">
      <text>
        <r>
          <rPr>
            <b/>
            <sz val="9"/>
            <color indexed="81"/>
            <rFont val="Tahoma"/>
            <family val="2"/>
          </rPr>
          <t>HIGHEST_DEGREE - MARGINAL,
qG5b,
Estimate,
Value,
Sample Size = 43 / .</t>
        </r>
      </text>
    </comment>
    <comment ref="Q16" authorId="0">
      <text>
        <r>
          <rPr>
            <b/>
            <sz val="9"/>
            <color indexed="81"/>
            <rFont val="Tahoma"/>
            <family val="2"/>
          </rPr>
          <t>HIGHEST_DEGREE - MARGINAL,
qG5b,
Standard Error,
Value,
Sample Size = 43 / .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HIGHEST_DEGREE - MARGINAL,
qG6,
Estimate,
Value,
Sample Size = 43 / .</t>
        </r>
      </text>
    </comment>
    <comment ref="I17" authorId="0">
      <text>
        <r>
          <rPr>
            <b/>
            <sz val="9"/>
            <color indexed="81"/>
            <rFont val="Tahoma"/>
            <family val="2"/>
          </rPr>
          <t>HIGHEST_DEGREE - MARGINAL,
qG6,
Standard Error,
Value,
Sample Size = 43 / .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HIGHEST_DEGREE - doctorate,
qG6,
Estimate,
Value,
Sample Size = 5 / .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HIGHEST_DEGREE - Masters,
qG6,
Estimate,
Value,
Sample Size = 4 / .</t>
        </r>
      </text>
    </comment>
    <comment ref="L17" authorId="0">
      <text>
        <r>
          <rPr>
            <b/>
            <sz val="9"/>
            <color indexed="81"/>
            <rFont val="Tahoma"/>
            <family val="2"/>
          </rPr>
          <t>HIGHEST_DEGREE - Bachelors,
qG6,
Estimate,
Value,
Sample Size = 34 / .</t>
        </r>
      </text>
    </comment>
    <comment ref="M17" authorId="0">
      <text>
        <r>
          <rPr>
            <b/>
            <sz val="9"/>
            <color indexed="81"/>
            <rFont val="Tahoma"/>
            <family val="2"/>
          </rPr>
          <t>HIGHEST_DEGREE - doctorate,
qG6b,
Estimate,
Value,
Sample Size = 5 / .</t>
        </r>
      </text>
    </comment>
    <comment ref="N17" authorId="0">
      <text>
        <r>
          <rPr>
            <b/>
            <sz val="9"/>
            <color indexed="81"/>
            <rFont val="Tahoma"/>
            <family val="2"/>
          </rPr>
          <t>HIGHEST_DEGREE - Masters,
qG6b,
Estimate,
Value,
Sample Size = 4 / .</t>
        </r>
      </text>
    </comment>
    <comment ref="O17" authorId="0">
      <text>
        <r>
          <rPr>
            <b/>
            <sz val="9"/>
            <color indexed="81"/>
            <rFont val="Tahoma"/>
            <family val="2"/>
          </rPr>
          <t>HIGHEST_DEGREE - Bachelors,
qG6b,
Estimate,
Value,
Sample Size = 34 / .</t>
        </r>
      </text>
    </comment>
    <comment ref="P17" authorId="0">
      <text>
        <r>
          <rPr>
            <b/>
            <sz val="9"/>
            <color indexed="81"/>
            <rFont val="Tahoma"/>
            <family val="2"/>
          </rPr>
          <t>HIGHEST_DEGREE - MARGINAL,
qG6b,
Estimate,
Value,
Sample Size = 43 / .</t>
        </r>
      </text>
    </comment>
    <comment ref="Q17" authorId="0">
      <text>
        <r>
          <rPr>
            <b/>
            <sz val="9"/>
            <color indexed="81"/>
            <rFont val="Tahoma"/>
            <family val="2"/>
          </rPr>
          <t>HIGHEST_DEGREE - MARGINAL,
qG6b,
Standard Error,
Value,
Sample Size = 43 / .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HIGHEST_DEGREE - MARGINAL,
qG7,
Estimate,
Value,
Sample Size = 43 / .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HIGHEST_DEGREE - MARGINAL,
qG7,
Standard Error,
Value,
Sample Size = 43 / .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HIGHEST_DEGREE - doctorate,
qG7,
Estimate,
Value,
Sample Size = 5 / .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HIGHEST_DEGREE - Masters,
qG7,
Estimate,
Value,
Sample Size = 4 / .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HIGHEST_DEGREE - Bachelors,
qG7,
Estimate,
Value,
Sample Size = 34 / .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HIGHEST_DEGREE - doctorate,
qG7b,
Estimate,
Value,
Sample Size = 5 / .</t>
        </r>
      </text>
    </comment>
    <comment ref="N18" authorId="0">
      <text>
        <r>
          <rPr>
            <b/>
            <sz val="9"/>
            <color indexed="81"/>
            <rFont val="Tahoma"/>
            <family val="2"/>
          </rPr>
          <t>HIGHEST_DEGREE - Masters,
qG7b,
Estimate,
Value,
Sample Size = 4 / .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HIGHEST_DEGREE - Bachelors,
qG7b,
Estimate,
Value,
Sample Size = 33 / .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>HIGHEST_DEGREE - MARGINAL,
qG7b,
Estimate,
Value,
Sample Size = 42 / .</t>
        </r>
      </text>
    </comment>
    <comment ref="Q18" authorId="0">
      <text>
        <r>
          <rPr>
            <b/>
            <sz val="9"/>
            <color indexed="81"/>
            <rFont val="Tahoma"/>
            <family val="2"/>
          </rPr>
          <t>HIGHEST_DEGREE - MARGINAL,
qG7b,
Standard Error,
Value,
Sample Size = 42 / .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HIGHEST_DEGREE - MARGINAL,
qG4G7,
Estimate,
Value,
Sample Size = 46 / .</t>
        </r>
      </text>
    </comment>
    <comment ref="I19" authorId="0">
      <text>
        <r>
          <rPr>
            <b/>
            <sz val="9"/>
            <color indexed="81"/>
            <rFont val="Tahoma"/>
            <family val="2"/>
          </rPr>
          <t>HIGHEST_DEGREE - MARGINAL,
qG4G7,
Standard Error,
Value,
Sample Size = 46 / .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HIGHEST_DEGREE - doctorate,
qG4G7,
Estimate,
Value,
Sample Size = 5 / .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HIGHEST_DEGREE - Masters,
qG4G7,
Estimate,
Value,
Sample Size = 4 / .</t>
        </r>
      </text>
    </comment>
    <comment ref="L19" authorId="0">
      <text>
        <r>
          <rPr>
            <b/>
            <sz val="9"/>
            <color indexed="81"/>
            <rFont val="Tahoma"/>
            <family val="2"/>
          </rPr>
          <t>HIGHEST_DEGREE - Bachelors,
qG4G7,
Estimate,
Value,
Sample Size = 37 / .</t>
        </r>
      </text>
    </comment>
    <comment ref="M19" authorId="0">
      <text>
        <r>
          <rPr>
            <b/>
            <sz val="9"/>
            <color indexed="81"/>
            <rFont val="Tahoma"/>
            <family val="2"/>
          </rPr>
          <t>HIGHEST_DEGREE - doctorate,
qG4bG7b,
Estimate,
Value,
Sample Size = 5 / .</t>
        </r>
      </text>
    </comment>
    <comment ref="N19" authorId="0">
      <text>
        <r>
          <rPr>
            <b/>
            <sz val="9"/>
            <color indexed="81"/>
            <rFont val="Tahoma"/>
            <family val="2"/>
          </rPr>
          <t>HIGHEST_DEGREE - Masters,
qG4bG7b,
Estimate,
Value,
Sample Size = 4 / .</t>
        </r>
      </text>
    </comment>
    <comment ref="O19" authorId="0">
      <text>
        <r>
          <rPr>
            <b/>
            <sz val="9"/>
            <color indexed="81"/>
            <rFont val="Tahoma"/>
            <family val="2"/>
          </rPr>
          <t>HIGHEST_DEGREE - Bachelors,
qG4bG7b,
Estimate,
Value,
Sample Size = 37 / .</t>
        </r>
      </text>
    </comment>
    <comment ref="P19" authorId="0">
      <text>
        <r>
          <rPr>
            <b/>
            <sz val="9"/>
            <color indexed="81"/>
            <rFont val="Tahoma"/>
            <family val="2"/>
          </rPr>
          <t>HIGHEST_DEGREE - MARGINAL,
qG4bG7b,
Estimate,
Value,
Sample Size = 46 / .</t>
        </r>
      </text>
    </comment>
    <comment ref="Q19" authorId="0">
      <text>
        <r>
          <rPr>
            <b/>
            <sz val="9"/>
            <color indexed="81"/>
            <rFont val="Tahoma"/>
            <family val="2"/>
          </rPr>
          <t>HIGHEST_DEGREE - MARGINAL,
qG4bG7b,
Standard Error,
Value,
Sample Size = 46 / .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HIGHEST_DEGREE - MARGINAL,
qG8G18,
Estimate,
Value,
Sample Size = 46 / .</t>
        </r>
      </text>
    </comment>
    <comment ref="I20" authorId="0">
      <text>
        <r>
          <rPr>
            <b/>
            <sz val="9"/>
            <color indexed="81"/>
            <rFont val="Tahoma"/>
            <family val="2"/>
          </rPr>
          <t>HIGHEST_DEGREE - MARGINAL,
qG8G18,
Standard Error,
Value,
Sample Size = 46 / .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HIGHEST_DEGREE - doctorate,
qG8G18,
Estimate,
Value,
Sample Size = 5 / .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HIGHEST_DEGREE - Masters,
qG8G18,
Estimate,
Value,
Sample Size = 4 / .</t>
        </r>
      </text>
    </comment>
    <comment ref="L20" authorId="0">
      <text>
        <r>
          <rPr>
            <b/>
            <sz val="9"/>
            <color indexed="81"/>
            <rFont val="Tahoma"/>
            <family val="2"/>
          </rPr>
          <t>HIGHEST_DEGREE - Bachelors,
qG8G18,
Estimate,
Value,
Sample Size = 37 / .</t>
        </r>
      </text>
    </comment>
    <comment ref="M20" authorId="0">
      <text>
        <r>
          <rPr>
            <b/>
            <sz val="9"/>
            <color indexed="81"/>
            <rFont val="Tahoma"/>
            <family val="2"/>
          </rPr>
          <t>HIGHEST_DEGREE - doctorate,
qG8bG18b,
Estimate,
Value,
Sample Size = 5 / .</t>
        </r>
      </text>
    </comment>
    <comment ref="N20" authorId="0">
      <text>
        <r>
          <rPr>
            <b/>
            <sz val="9"/>
            <color indexed="81"/>
            <rFont val="Tahoma"/>
            <family val="2"/>
          </rPr>
          <t>HIGHEST_DEGREE - Masters,
qG8bG18b,
Estimate,
Value,
Sample Size = 4 / .</t>
        </r>
      </text>
    </comment>
    <comment ref="O20" authorId="0">
      <text>
        <r>
          <rPr>
            <b/>
            <sz val="9"/>
            <color indexed="81"/>
            <rFont val="Tahoma"/>
            <family val="2"/>
          </rPr>
          <t>HIGHEST_DEGREE - Bachelors,
qG8bG18b,
Estimate,
Value,
Sample Size = 37 / .</t>
        </r>
      </text>
    </comment>
    <comment ref="P20" authorId="0">
      <text>
        <r>
          <rPr>
            <b/>
            <sz val="9"/>
            <color indexed="81"/>
            <rFont val="Tahoma"/>
            <family val="2"/>
          </rPr>
          <t>HIGHEST_DEGREE - MARGINAL,
qG8bG18b,
Estimate,
Value,
Sample Size = 46 / .</t>
        </r>
      </text>
    </comment>
    <comment ref="Q20" authorId="0">
      <text>
        <r>
          <rPr>
            <b/>
            <sz val="9"/>
            <color indexed="81"/>
            <rFont val="Tahoma"/>
            <family val="2"/>
          </rPr>
          <t>HIGHEST_DEGREE - MARGINAL,
qG8bG18b,
Standard Error,
Value,
Sample Size = 46 / .</t>
        </r>
      </text>
    </comment>
    <comment ref="H21" authorId="0">
      <text>
        <r>
          <rPr>
            <b/>
            <sz val="9"/>
            <color indexed="81"/>
            <rFont val="Tahoma"/>
            <family val="2"/>
          </rPr>
          <t>HIGHEST_DEGREE - MARGINAL,
qG19G22,
Estimate,
Value,
Sample Size = 45 / .</t>
        </r>
      </text>
    </comment>
    <comment ref="I21" authorId="0">
      <text>
        <r>
          <rPr>
            <b/>
            <sz val="9"/>
            <color indexed="81"/>
            <rFont val="Tahoma"/>
            <family val="2"/>
          </rPr>
          <t>HIGHEST_DEGREE - MARGINAL,
qG19G22,
Standard Error,
Value,
Sample Size = 45 / .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HIGHEST_DEGREE - doctorate,
qG19G22,
Estimate,
Value,
Sample Size = 5 / .</t>
        </r>
      </text>
    </comment>
    <comment ref="K21" authorId="0">
      <text>
        <r>
          <rPr>
            <b/>
            <sz val="9"/>
            <color indexed="81"/>
            <rFont val="Tahoma"/>
            <family val="2"/>
          </rPr>
          <t>HIGHEST_DEGREE - Masters,
qG19G22,
Estimate,
Value,
Sample Size = 4 / .</t>
        </r>
      </text>
    </comment>
    <comment ref="L21" authorId="0">
      <text>
        <r>
          <rPr>
            <b/>
            <sz val="9"/>
            <color indexed="81"/>
            <rFont val="Tahoma"/>
            <family val="2"/>
          </rPr>
          <t>HIGHEST_DEGREE - Bachelors,
qG19G22,
Estimate,
Value,
Sample Size = 36 / .</t>
        </r>
      </text>
    </comment>
    <comment ref="M21" authorId="0">
      <text>
        <r>
          <rPr>
            <b/>
            <sz val="9"/>
            <color indexed="81"/>
            <rFont val="Tahoma"/>
            <family val="2"/>
          </rPr>
          <t>HIGHEST_DEGREE - doctorate,
qG19bG22b,
Estimate,
Value,
Sample Size = 5 / .</t>
        </r>
      </text>
    </comment>
    <comment ref="N21" authorId="0">
      <text>
        <r>
          <rPr>
            <b/>
            <sz val="9"/>
            <color indexed="81"/>
            <rFont val="Tahoma"/>
            <family val="2"/>
          </rPr>
          <t>HIGHEST_DEGREE - Masters,
qG19bG22b,
Estimate,
Value,
Sample Size = 4 / .</t>
        </r>
      </text>
    </comment>
    <comment ref="O21" authorId="0">
      <text>
        <r>
          <rPr>
            <b/>
            <sz val="9"/>
            <color indexed="81"/>
            <rFont val="Tahoma"/>
            <family val="2"/>
          </rPr>
          <t>HIGHEST_DEGREE - Bachelors,
qG19bG22b,
Estimate,
Value,
Sample Size = 36 / .</t>
        </r>
      </text>
    </comment>
    <comment ref="P21" authorId="0">
      <text>
        <r>
          <rPr>
            <b/>
            <sz val="9"/>
            <color indexed="81"/>
            <rFont val="Tahoma"/>
            <family val="2"/>
          </rPr>
          <t>HIGHEST_DEGREE - MARGINAL,
qG19bG22b,
Estimate,
Value,
Sample Size = 45 / .</t>
        </r>
      </text>
    </comment>
    <comment ref="Q21" authorId="0">
      <text>
        <r>
          <rPr>
            <b/>
            <sz val="9"/>
            <color indexed="81"/>
            <rFont val="Tahoma"/>
            <family val="2"/>
          </rPr>
          <t>HIGHEST_DEGREE - MARGINAL,
qG19bG22b,
Standard Error,
Value,
Sample Size = 45 / .</t>
        </r>
      </text>
    </comment>
    <comment ref="H22" authorId="0">
      <text>
        <r>
          <rPr>
            <b/>
            <sz val="9"/>
            <color indexed="81"/>
            <rFont val="Tahoma"/>
            <family val="2"/>
          </rPr>
          <t>HIGHEST_DEGREE - MARGINAL,
qG1G22,
Estimate,
Value,
Sample Size = 47 / .</t>
        </r>
      </text>
    </comment>
    <comment ref="I22" authorId="0">
      <text>
        <r>
          <rPr>
            <b/>
            <sz val="9"/>
            <color indexed="81"/>
            <rFont val="Tahoma"/>
            <family val="2"/>
          </rPr>
          <t>HIGHEST_DEGREE - MARGINAL,
qG1G22,
Standard Error,
Value,
Sample Size = 47 / .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HIGHEST_DEGREE - doctorate,
qG1G22,
Estimate,
Value,
Sample Size = 5 / .</t>
        </r>
      </text>
    </comment>
    <comment ref="K22" authorId="0">
      <text>
        <r>
          <rPr>
            <b/>
            <sz val="9"/>
            <color indexed="81"/>
            <rFont val="Tahoma"/>
            <family val="2"/>
          </rPr>
          <t>HIGHEST_DEGREE - Masters,
qG1G22,
Estimate,
Value,
Sample Size = 5 / .</t>
        </r>
      </text>
    </comment>
    <comment ref="L22" authorId="0">
      <text>
        <r>
          <rPr>
            <b/>
            <sz val="9"/>
            <color indexed="81"/>
            <rFont val="Tahoma"/>
            <family val="2"/>
          </rPr>
          <t>HIGHEST_DEGREE - Bachelors,
qG1G22,
Estimate,
Value,
Sample Size = 37 / .</t>
        </r>
      </text>
    </comment>
    <comment ref="M22" authorId="0">
      <text>
        <r>
          <rPr>
            <b/>
            <sz val="9"/>
            <color indexed="81"/>
            <rFont val="Tahoma"/>
            <family val="2"/>
          </rPr>
          <t>HIGHEST_DEGREE - doctorate,
qG1bG22b,
Estimate,
Value,
Sample Size = 5 / .</t>
        </r>
      </text>
    </comment>
    <comment ref="N22" authorId="0">
      <text>
        <r>
          <rPr>
            <b/>
            <sz val="9"/>
            <color indexed="81"/>
            <rFont val="Tahoma"/>
            <family val="2"/>
          </rPr>
          <t>HIGHEST_DEGREE - Masters,
qG1bG22b,
Estimate,
Value,
Sample Size = 5 / .</t>
        </r>
      </text>
    </comment>
    <comment ref="O22" authorId="0">
      <text>
        <r>
          <rPr>
            <b/>
            <sz val="9"/>
            <color indexed="81"/>
            <rFont val="Tahoma"/>
            <family val="2"/>
          </rPr>
          <t>HIGHEST_DEGREE - Bachelors,
qG1bG22b,
Estimate,
Value,
Sample Size = 37 / .</t>
        </r>
      </text>
    </comment>
    <comment ref="P22" authorId="0">
      <text>
        <r>
          <rPr>
            <b/>
            <sz val="9"/>
            <color indexed="81"/>
            <rFont val="Tahoma"/>
            <family val="2"/>
          </rPr>
          <t>HIGHEST_DEGREE - MARGINAL,
qG1bG22b,
Estimate,
Value,
Sample Size = 47 / .</t>
        </r>
      </text>
    </comment>
    <comment ref="Q22" authorId="0">
      <text>
        <r>
          <rPr>
            <b/>
            <sz val="9"/>
            <color indexed="81"/>
            <rFont val="Tahoma"/>
            <family val="2"/>
          </rPr>
          <t>HIGHEST_DEGREE - MARGINAL,
qG1bG22b,
Standard Error,
Value,
Sample Size = 47 / .</t>
        </r>
      </text>
    </comment>
  </commentList>
</comments>
</file>

<file path=xl/sharedStrings.xml><?xml version="1.0" encoding="utf-8"?>
<sst xmlns="http://schemas.openxmlformats.org/spreadsheetml/2006/main" count="645" uniqueCount="318">
  <si>
    <t>Overall</t>
  </si>
  <si>
    <t>PhD</t>
  </si>
  <si>
    <t>MA</t>
  </si>
  <si>
    <t>BA</t>
  </si>
  <si>
    <t>E2alla</t>
  </si>
  <si>
    <t>E2allab</t>
  </si>
  <si>
    <t>stat-4</t>
  </si>
  <si>
    <t>Appendix I</t>
  </si>
  <si>
    <t>Enrollments in Departmental Courses</t>
  </si>
  <si>
    <t xml:space="preserve">in Four-Year Colleges and Universities: </t>
  </si>
  <si>
    <t>Mathematics Departments</t>
  </si>
  <si>
    <t>Total (Including Distance Courses)</t>
  </si>
  <si>
    <t>Courses</t>
  </si>
  <si>
    <t>Precollege Level</t>
  </si>
  <si>
    <t>1 Arithmetic</t>
  </si>
  <si>
    <t>14 [4.7]</t>
  </si>
  <si>
    <t>2 Gen Math (Basic Skills)</t>
  </si>
  <si>
    <t>16 [4.6]</t>
  </si>
  <si>
    <t>3 High School Elem Algebra</t>
  </si>
  <si>
    <t>59 [9.8]</t>
  </si>
  <si>
    <t>4 High School Intermed Alg</t>
  </si>
  <si>
    <t>105 [11.6]</t>
  </si>
  <si>
    <t>5 Other Precollege Level</t>
  </si>
  <si>
    <t>7 [2.4]</t>
  </si>
  <si>
    <t>Subtotal Precollege Level</t>
  </si>
  <si>
    <t>201 [18.8]</t>
  </si>
  <si>
    <t>6 College Algebra</t>
  </si>
  <si>
    <t>201 [17.2]</t>
  </si>
  <si>
    <t>7 Trigonometry</t>
  </si>
  <si>
    <t>30 [3.5]</t>
  </si>
  <si>
    <t>8 Coll Alg &amp; Trig Combined</t>
  </si>
  <si>
    <t>34 [6.8]</t>
  </si>
  <si>
    <t>93 [8.9]</t>
  </si>
  <si>
    <t>10 Intro Math Modeling</t>
  </si>
  <si>
    <t>8 [3.1]</t>
  </si>
  <si>
    <t>123 [11.7]</t>
  </si>
  <si>
    <t>12 Finite Math</t>
  </si>
  <si>
    <t>94 [16.1]</t>
  </si>
  <si>
    <t>13 Business Math</t>
  </si>
  <si>
    <t>38 [5.8]</t>
  </si>
  <si>
    <t>14 Math Elem Sch Tchrs</t>
  </si>
  <si>
    <t>72 [6.5]</t>
  </si>
  <si>
    <t>15 Other Intro Level Math</t>
  </si>
  <si>
    <t>12 [2.5]</t>
  </si>
  <si>
    <t>Subtotal Introductory Level</t>
  </si>
  <si>
    <t>706 [29.0]</t>
  </si>
  <si>
    <t>Calculus Level</t>
  </si>
  <si>
    <t>16 Mainstream Calc I</t>
  </si>
  <si>
    <t>201 [9.6]</t>
  </si>
  <si>
    <t>17 Mainstream Calc II</t>
  </si>
  <si>
    <t>85 [4.9]</t>
  </si>
  <si>
    <t>18 Mainstream Calc III, IV</t>
  </si>
  <si>
    <t>74 [4.0]</t>
  </si>
  <si>
    <t>19 Non-Mainstream Calc I</t>
  </si>
  <si>
    <t>108 [8.6]</t>
  </si>
  <si>
    <t>20 Non-Mainstream Calc II</t>
  </si>
  <si>
    <t>11 [2.0]</t>
  </si>
  <si>
    <t>na</t>
  </si>
  <si>
    <t>9 [2.2]</t>
  </si>
  <si>
    <t>36 [2.8]</t>
  </si>
  <si>
    <t>22 Discrete Math</t>
  </si>
  <si>
    <t>17 [1.9]</t>
  </si>
  <si>
    <t>23 Linear/Matrix Algebra</t>
  </si>
  <si>
    <t>37 [2.6]</t>
  </si>
  <si>
    <t>24 Other Calculus Level</t>
  </si>
  <si>
    <t>9 [2.7]</t>
  </si>
  <si>
    <t>Subtotal Calculus Level</t>
  </si>
  <si>
    <t>586 [23.6]</t>
  </si>
  <si>
    <t>Advanced Level</t>
  </si>
  <si>
    <t>25 Intro to Proofs</t>
  </si>
  <si>
    <t>12 [1.3]</t>
  </si>
  <si>
    <t>26 Modern Algebra I &amp; II</t>
  </si>
  <si>
    <t>11 [1.1]</t>
  </si>
  <si>
    <t>27 Number Theory</t>
  </si>
  <si>
    <t>3 [0.5]</t>
  </si>
  <si>
    <t>28 Combinatorics</t>
  </si>
  <si>
    <t>Note: 0 means less than 500 enrollments.</t>
  </si>
  <si>
    <t>29 Actuarial Mathematics</t>
  </si>
  <si>
    <t>2 [0.5]</t>
  </si>
  <si>
    <t>30 Logic/Foundations</t>
  </si>
  <si>
    <t>1 [0.4]</t>
  </si>
  <si>
    <t>3 [0.7]</t>
  </si>
  <si>
    <t>32 History of Mathematics</t>
  </si>
  <si>
    <t>6 [1.0]</t>
  </si>
  <si>
    <t>33 Geometry</t>
  </si>
  <si>
    <t>8 [1.0]</t>
  </si>
  <si>
    <t>34 Math for HS Teachers</t>
  </si>
  <si>
    <t>8 [2.2]</t>
  </si>
  <si>
    <t>15 [1.2]</t>
  </si>
  <si>
    <t>6 [1.1]</t>
  </si>
  <si>
    <t>37 Advanced Linear Algebra</t>
  </si>
  <si>
    <t>4 [0.7]</t>
  </si>
  <si>
    <t>38 Vector Analysis</t>
  </si>
  <si>
    <t>2 [0.8]</t>
  </si>
  <si>
    <t>39 Advanced Differential Equations</t>
  </si>
  <si>
    <t>1 [0.2]</t>
  </si>
  <si>
    <t>40 Partial Differential Equations</t>
  </si>
  <si>
    <t>5 [0.5]</t>
  </si>
  <si>
    <t>2 [0.3]</t>
  </si>
  <si>
    <t>43 Complex Variables</t>
  </si>
  <si>
    <t>44 Topology</t>
  </si>
  <si>
    <t>1 [0.3]</t>
  </si>
  <si>
    <t>45 Math of Finance</t>
  </si>
  <si>
    <t>0 [0.2]</t>
  </si>
  <si>
    <t>47 Biomathematics</t>
  </si>
  <si>
    <t>48 Senior Sem / Ind Study in Math</t>
  </si>
  <si>
    <t>49 Other Adv Level Courses</t>
  </si>
  <si>
    <t>5 [0.7]</t>
  </si>
  <si>
    <t>Operations Research</t>
  </si>
  <si>
    <t>59 Int to Linear Programming</t>
  </si>
  <si>
    <t>60 Other Oper Research</t>
  </si>
  <si>
    <t>Subtotal Advanced Level</t>
  </si>
  <si>
    <t>112 [6.2]</t>
  </si>
  <si>
    <t>Mathematics Total</t>
  </si>
  <si>
    <t>1606 [45.3]</t>
  </si>
  <si>
    <t>Statistics Departments</t>
  </si>
  <si>
    <t>Statistics Courses</t>
  </si>
  <si>
    <t>Total</t>
  </si>
  <si>
    <t>Univ</t>
  </si>
  <si>
    <t>Coll</t>
  </si>
  <si>
    <t>Subtotal</t>
  </si>
  <si>
    <t>(PhD)</t>
  </si>
  <si>
    <t>(MA)</t>
  </si>
  <si>
    <t>(BA)</t>
  </si>
  <si>
    <t>Lower Level Statistics</t>
  </si>
  <si>
    <t>167 [14.3]</t>
  </si>
  <si>
    <t>21 [5.5]</t>
  </si>
  <si>
    <t>13 [2.5]</t>
  </si>
  <si>
    <t>Subtotal Elem. Level Statistics</t>
  </si>
  <si>
    <t>202 [14.9]</t>
  </si>
  <si>
    <t>Upper Level Statistics</t>
  </si>
  <si>
    <t>12 [2.1]</t>
  </si>
  <si>
    <t>10 [1.0]</t>
  </si>
  <si>
    <t>Prob &amp; Statistics Combined</t>
  </si>
  <si>
    <t>16 [2.0]</t>
  </si>
  <si>
    <t>7 [1.2]</t>
  </si>
  <si>
    <t>2 [0.6]</t>
  </si>
  <si>
    <t>0 [0.1]</t>
  </si>
  <si>
    <t xml:space="preserve"> Statistics Courses</t>
  </si>
  <si>
    <t>(Upper Level Statistics, Continued)</t>
  </si>
  <si>
    <t>12 Categorical Data Analysis</t>
  </si>
  <si>
    <t>13 Survey Design &amp; Analysis</t>
  </si>
  <si>
    <t>14 Stat Software &amp; Computing</t>
  </si>
  <si>
    <t>15 Data Management</t>
  </si>
  <si>
    <t>0 [0.0]</t>
  </si>
  <si>
    <t>16 Senior Sem / Indep Stdy in Statistics</t>
  </si>
  <si>
    <t>17 Other Upper Level Statistics</t>
  </si>
  <si>
    <t>Subtotal Upper Level Statistics</t>
  </si>
  <si>
    <t>57 [3.7]</t>
  </si>
  <si>
    <t>Statistics Total</t>
  </si>
  <si>
    <t>259 [15.4]</t>
  </si>
  <si>
    <t xml:space="preserve"> CS Courses</t>
  </si>
  <si>
    <t>General Education CS Courses</t>
  </si>
  <si>
    <t>5 [1.8]</t>
  </si>
  <si>
    <t>Intro to Software Pkgs</t>
  </si>
  <si>
    <t>12 [4.1]</t>
  </si>
  <si>
    <t>Other CS general ed courses</t>
  </si>
  <si>
    <t>11 [4.8]</t>
  </si>
  <si>
    <t>Subtotal general education courses</t>
  </si>
  <si>
    <t>28 [6.2]</t>
  </si>
  <si>
    <t>Lower-Level CS Courses</t>
  </si>
  <si>
    <t>Computer Programming I *</t>
  </si>
  <si>
    <t>10 [1.8]</t>
  </si>
  <si>
    <t>Computer Programming II *</t>
  </si>
  <si>
    <t>Discrete Structures for CS</t>
  </si>
  <si>
    <t>1 [0.5]</t>
  </si>
  <si>
    <t>Other Lower-level CS Courses</t>
  </si>
  <si>
    <t>4 [1.1]</t>
  </si>
  <si>
    <t>Subtotal Lower-Level CS</t>
  </si>
  <si>
    <t>18 [2.9]</t>
  </si>
  <si>
    <t>All intermediate-level courses</t>
  </si>
  <si>
    <t>8 [1.4]</t>
  </si>
  <si>
    <t>All upper-level CS courses</t>
  </si>
  <si>
    <t>5 [1.3]</t>
  </si>
  <si>
    <t>Total Computer Science</t>
  </si>
  <si>
    <t>59 [9.9]</t>
  </si>
  <si>
    <t>61 Operations Research (all courses)</t>
  </si>
  <si>
    <t>E5 an d F4</t>
  </si>
  <si>
    <t>26-2  Modern Algebra II</t>
  </si>
  <si>
    <t>26-1  Modern Algebra I</t>
  </si>
  <si>
    <t>35-1 Advanced Calculus I, Real Analysis I</t>
  </si>
  <si>
    <t>35-2 Advanced Calculus II, Real Analysis II</t>
  </si>
  <si>
    <t>Total (Including Dist. Courses)</t>
  </si>
  <si>
    <t>Total (Non Dist. Courses)</t>
  </si>
  <si>
    <t>Statistics for pre-service elementary or middle grade teachers</t>
  </si>
  <si>
    <t xml:space="preserve"> Statistics for pre-service high school teachers</t>
  </si>
  <si>
    <t>Bayesian Statistics</t>
  </si>
  <si>
    <t>Statistical Consulting</t>
  </si>
  <si>
    <t>All departmental courses other than Prob. or Stat.</t>
  </si>
  <si>
    <t>Elem Statistics (no Calc prereq)</t>
  </si>
  <si>
    <t>Introductory Statistics (Calc prereq, for non-majors)</t>
  </si>
  <si>
    <t>Prob.&amp;Statistics (no Calc prereq)</t>
  </si>
  <si>
    <t>Other Elem. Level Statistics</t>
  </si>
  <si>
    <t>Math. Statistics (Calc prereq)</t>
  </si>
  <si>
    <t>Probability (Calc prereq)</t>
  </si>
  <si>
    <t>Stochastic Processes</t>
  </si>
  <si>
    <t>Applied Statistical Analysis</t>
  </si>
  <si>
    <t>Design &amp; Anal of Experiments</t>
  </si>
  <si>
    <t>Regression &amp; Correlation</t>
  </si>
  <si>
    <t>Biostatistics</t>
  </si>
  <si>
    <t>Nonparametric Statistics</t>
  </si>
  <si>
    <t>[21.5]</t>
  </si>
  <si>
    <t>[35.0]</t>
  </si>
  <si>
    <t>[33.8]</t>
  </si>
  <si>
    <t>[22.0]</t>
  </si>
  <si>
    <t>20.5 Non-Mainstream Calc II, III, etc.</t>
  </si>
  <si>
    <t>[6.7]</t>
  </si>
  <si>
    <t>[3.2]</t>
  </si>
  <si>
    <t>[1.8]</t>
  </si>
  <si>
    <t>[10.5]</t>
  </si>
  <si>
    <t>[14.2]</t>
  </si>
  <si>
    <t>[13.7]</t>
  </si>
  <si>
    <t>[6.2]</t>
  </si>
  <si>
    <t>[6.4]</t>
  </si>
  <si>
    <t>[14.1]</t>
  </si>
  <si>
    <t>[6.3]</t>
  </si>
  <si>
    <t>[1.0]</t>
  </si>
  <si>
    <t>[2.1]</t>
  </si>
  <si>
    <t>[5.3]</t>
  </si>
  <si>
    <t>[3.6]</t>
  </si>
  <si>
    <t>[7.3]</t>
  </si>
  <si>
    <t>[1.9]</t>
  </si>
  <si>
    <t>[0.5]</t>
  </si>
  <si>
    <t>[1.3]</t>
  </si>
  <si>
    <t>[2.4]</t>
  </si>
  <si>
    <t>[11.2]</t>
  </si>
  <si>
    <t>[5.2]</t>
  </si>
  <si>
    <t>[1.1]</t>
  </si>
  <si>
    <t>[15.3]</t>
  </si>
  <si>
    <t>[5.0]</t>
  </si>
  <si>
    <t>[7.4]</t>
  </si>
  <si>
    <t>[8.1]</t>
  </si>
  <si>
    <t>[13.8]</t>
  </si>
  <si>
    <t>[6.6]</t>
  </si>
  <si>
    <t>[7.5]</t>
  </si>
  <si>
    <t>[9.9]</t>
  </si>
  <si>
    <t>[15.9]</t>
  </si>
  <si>
    <t>[7.6]</t>
  </si>
  <si>
    <t>[8.2]</t>
  </si>
  <si>
    <t>[2.2]</t>
  </si>
  <si>
    <t>[14.4]</t>
  </si>
  <si>
    <t>[7.7]</t>
  </si>
  <si>
    <t>[7.2]</t>
  </si>
  <si>
    <t>[3.3]</t>
  </si>
  <si>
    <t>[2.6]</t>
  </si>
  <si>
    <t>[3.7]</t>
  </si>
  <si>
    <t>[4.0]</t>
  </si>
  <si>
    <t>[3.1]</t>
  </si>
  <si>
    <t>[35.2]</t>
  </si>
  <si>
    <t>[34.8]</t>
  </si>
  <si>
    <t>[1.2]</t>
  </si>
  <si>
    <t>[1]</t>
  </si>
  <si>
    <t>[0.1]</t>
  </si>
  <si>
    <t>[0.3]</t>
  </si>
  <si>
    <t>[0.2]</t>
  </si>
  <si>
    <t>[0.9]</t>
  </si>
  <si>
    <t>[1.4]</t>
  </si>
  <si>
    <t>[1.6]</t>
  </si>
  <si>
    <t>[0.8]</t>
  </si>
  <si>
    <t>[0.6]</t>
  </si>
  <si>
    <t>[0.4]</t>
  </si>
  <si>
    <t>[3.8]</t>
  </si>
  <si>
    <t>[72.5]</t>
  </si>
  <si>
    <t>[0.0]</t>
  </si>
  <si>
    <t>[4.9]</t>
  </si>
  <si>
    <t>[15.6]</t>
  </si>
  <si>
    <t>[4.8]</t>
  </si>
  <si>
    <t>[5.5]</t>
  </si>
  <si>
    <t>[3.9]</t>
  </si>
  <si>
    <t>[4.7]</t>
  </si>
  <si>
    <t>[15.8]</t>
  </si>
  <si>
    <t>Univ
(MA)</t>
  </si>
  <si>
    <t>Coll
(BA)</t>
  </si>
  <si>
    <t>-</t>
  </si>
  <si>
    <t>Introductory (Including 
Pre-Calc) Level</t>
  </si>
  <si>
    <t>11 Math for Liberal Arts</t>
  </si>
  <si>
    <r>
      <t xml:space="preserve">9 Elementary Functions </t>
    </r>
    <r>
      <rPr>
        <vertAlign val="superscript"/>
        <sz val="8"/>
        <rFont val="Arial"/>
        <family val="2"/>
      </rPr>
      <t>1</t>
    </r>
  </si>
  <si>
    <t>Math Departments</t>
  </si>
  <si>
    <t>41 Numerical Analysis I &amp; II</t>
  </si>
  <si>
    <t>42 Applied Math (Modeling)</t>
  </si>
  <si>
    <t>46 Codes &amp; Cryptology</t>
  </si>
  <si>
    <t xml:space="preserve">  -</t>
  </si>
  <si>
    <t>omitted these columns</t>
  </si>
  <si>
    <t>Total (Non-Distance Courses)</t>
  </si>
  <si>
    <t>Total (Non-Dist. Courses)</t>
  </si>
  <si>
    <t>Computers &amp; Society, Issues 
in Computer Science</t>
  </si>
  <si>
    <t>Total (Inc. Dist. Courses)</t>
  </si>
  <si>
    <t>Statistics for pre-service 
high school teachers</t>
  </si>
  <si>
    <t xml:space="preserve"> -</t>
  </si>
  <si>
    <t>35 Advanced Calculus I &amp; II, Real Analysis
 I &amp; II</t>
  </si>
  <si>
    <r>
      <t xml:space="preserve">1 </t>
    </r>
    <r>
      <rPr>
        <sz val="8"/>
        <rFont val="Arial"/>
        <family val="2"/>
      </rPr>
      <t>Elementary Functions, Precalculus, and Analytic Geometry.</t>
    </r>
  </si>
  <si>
    <t>21a Diff Eq &amp; Lin Alg (comb)</t>
  </si>
  <si>
    <t>21b Differential Equations</t>
  </si>
  <si>
    <t>31 Discrete Structures</t>
  </si>
  <si>
    <t>36 Advanced Math for Engineering and Physical Sciences</t>
  </si>
  <si>
    <t>Probability &amp; Statistics
(no Calc prereq)</t>
  </si>
  <si>
    <t>Total (including Distance Courses)</t>
  </si>
  <si>
    <t>Fall 2015 Enrollment (in 1000s)</t>
  </si>
  <si>
    <t>Fall 2015 Enrollment 
(in 1000s)</t>
  </si>
  <si>
    <t>21 Freshman seminar</t>
  </si>
  <si>
    <t>Data Science/Analytics</t>
  </si>
  <si>
    <t>NA</t>
  </si>
  <si>
    <t>Prob &amp; Statistics for majors (no calc prereq)</t>
  </si>
  <si>
    <r>
      <t xml:space="preserve">TABLE A.1 </t>
    </r>
    <r>
      <rPr>
        <sz val="8"/>
        <rFont val="Arial"/>
        <family val="2"/>
      </rPr>
      <t xml:space="preserve"> Enrollment (in 1000s) in mathematics courses in fall 2000, 2005, 2010, and 2015 [with SE for 2005, 2010, and 2015 totals].  Round off may cause marginal totals to appear incorrect.</t>
    </r>
  </si>
  <si>
    <r>
      <t xml:space="preserve">TABLE A.3.  </t>
    </r>
    <r>
      <rPr>
        <sz val="8"/>
        <rFont val="Arial"/>
        <family val="2"/>
      </rPr>
      <t xml:space="preserve">Enrollment (in 1000s) in computer science courses in fall 2000, 2005, 2010, and 2015 [with SE for 2005, 2010, and 2015 totals].  Roundoff may cause marginal totals to appear incorrect. </t>
    </r>
  </si>
  <si>
    <r>
      <t xml:space="preserve">TABLE A.1, Cont.  </t>
    </r>
    <r>
      <rPr>
        <sz val="8"/>
        <rFont val="Arial"/>
        <family val="2"/>
      </rPr>
      <t xml:space="preserve">Fall term mathematics course enrollment (in 1000s) [with SE for 2005, 2010, and 2015 totals]. </t>
    </r>
  </si>
  <si>
    <t>Introductory Statistics (no Calc prereq)</t>
  </si>
  <si>
    <t>Other Intro. Level Statistics</t>
  </si>
  <si>
    <t>2000, 2005, 2010, 2015</t>
  </si>
  <si>
    <t>Univ
(PhD)</t>
  </si>
  <si>
    <t>Subtotal Intro. Level Statistics</t>
  </si>
  <si>
    <t>* For 1995 and 2000, this course category was described in the 1991 ACM/IEEE CS curriculum report.  For 2005, these courses were described in the 2001 ACM/IEEE report "Model Curricula for Computing." For 2015, they are described in "Computer Science Curricular 2013," a joint IEEE Computer Society/ACM Task Force Report.</t>
  </si>
  <si>
    <t>Note: 0 means less than 500 enrollments. Standard errors for combined enrollments across mathematics and statistics departments were not calculated in 2010.</t>
  </si>
  <si>
    <t>(Advanced Level Cont.)</t>
  </si>
  <si>
    <t>58 Intro Oper Research</t>
  </si>
  <si>
    <r>
      <t xml:space="preserve">TABLE A.2.  </t>
    </r>
    <r>
      <rPr>
        <sz val="8"/>
        <rFont val="Arial"/>
        <family val="2"/>
      </rPr>
      <t xml:space="preserve">Enrollment (in 1000s) in statistics courses in fall 2000, 2005, 2010, and 2015 [with SE for 2005 and 2015 totals].  (SEs for 2010 Mathematics and Statistics department totals in CBMS2010, Table A.2 P. 189.) Roundoff may cause marginal totals to appear incorrect. </t>
    </r>
  </si>
  <si>
    <r>
      <t xml:space="preserve">TABLE A.2, Cont.  </t>
    </r>
    <r>
      <rPr>
        <sz val="8"/>
        <rFont val="Arial"/>
        <family val="2"/>
      </rPr>
      <t xml:space="preserve">Enrollment (in 1000s) in statistics courses in 2000, 2005, 2010, and 2015 in mathematics and statistics departments
[with SE for 2005 and 2015 totals]. (SEs for 2010 Mathematics and Statistics department totals in CBMS2010, Table A.2 P. 190.) Roundoff may cause marginal totals to appear incorrect. </t>
    </r>
  </si>
  <si>
    <r>
      <t xml:space="preserve">TABLE A.2, Cont.  </t>
    </r>
    <r>
      <rPr>
        <sz val="8"/>
        <rFont val="Arial"/>
        <family val="2"/>
      </rPr>
      <t>Fall term statistics enrollment (in 1000s) [with SE for 2005 and 2015  totals]. (SEs for 2010 Mathematics and Statistics department totals in CBMS2010, Table A.2 P. 191.)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</si>
</sst>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[&quot;0.0&quot;]&quot;"/>
  </numFmts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8"/>
      <name val="Times New Roman"/>
      <family val="1"/>
    </font>
    <font>
      <sz val="8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19">
    <xf numFmtId="0" fontId="0" fillId="0" borderId="0" xfId="0"/>
    <xf numFmtId="0" fontId="0" fillId="0" borderId="0" xfId="0"/>
    <xf numFmtId="0" fontId="3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1" applyFont="1"/>
    <xf numFmtId="0" fontId="4" fillId="0" borderId="1" xfId="1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7" xfId="1" applyFont="1" applyBorder="1" applyAlignment="1">
      <alignment wrapText="1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0" borderId="10" xfId="1" applyFont="1" applyBorder="1" applyAlignment="1">
      <alignment vertical="center" wrapText="1"/>
    </xf>
    <xf numFmtId="0" fontId="4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4" fillId="0" borderId="0" xfId="1" applyFont="1" applyAlignment="1"/>
    <xf numFmtId="0" fontId="4" fillId="0" borderId="0" xfId="1" applyFont="1" applyAlignment="1">
      <alignment wrapText="1"/>
    </xf>
    <xf numFmtId="0" fontId="4" fillId="2" borderId="0" xfId="1" applyFont="1" applyFill="1" applyAlignment="1">
      <alignment vertical="center"/>
    </xf>
    <xf numFmtId="0" fontId="7" fillId="0" borderId="15" xfId="1" applyFont="1" applyBorder="1" applyAlignment="1">
      <alignment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1" xfId="1" applyFont="1" applyBorder="1" applyAlignment="1">
      <alignment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2" xfId="1" applyFont="1" applyBorder="1" applyAlignment="1">
      <alignment vertical="center" wrapText="1"/>
    </xf>
    <xf numFmtId="0" fontId="7" fillId="0" borderId="12" xfId="1" applyFont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1" applyFont="1" applyAlignment="1"/>
    <xf numFmtId="0" fontId="4" fillId="0" borderId="17" xfId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1" fontId="7" fillId="0" borderId="10" xfId="1" applyNumberFormat="1" applyFont="1" applyBorder="1" applyAlignment="1">
      <alignment horizontal="center" vertical="center"/>
    </xf>
    <xf numFmtId="0" fontId="4" fillId="0" borderId="0" xfId="1" applyFont="1" applyAlignment="1">
      <alignment wrapText="1"/>
    </xf>
    <xf numFmtId="0" fontId="4" fillId="0" borderId="0" xfId="1" applyFont="1" applyAlignment="1"/>
    <xf numFmtId="0" fontId="4" fillId="0" borderId="16" xfId="1" applyFont="1" applyBorder="1" applyAlignment="1">
      <alignment horizontal="center" wrapText="1"/>
    </xf>
    <xf numFmtId="0" fontId="4" fillId="0" borderId="16" xfId="1" applyFont="1" applyBorder="1" applyAlignment="1">
      <alignment horizontal="center"/>
    </xf>
    <xf numFmtId="0" fontId="4" fillId="0" borderId="15" xfId="1" applyFont="1" applyBorder="1" applyAlignment="1">
      <alignment horizontal="center" vertical="top" wrapText="1"/>
    </xf>
    <xf numFmtId="0" fontId="4" fillId="0" borderId="15" xfId="1" applyFont="1" applyBorder="1" applyAlignment="1">
      <alignment horizontal="center" vertical="top"/>
    </xf>
    <xf numFmtId="0" fontId="4" fillId="0" borderId="16" xfId="1" applyFont="1" applyBorder="1" applyAlignment="1">
      <alignment vertical="center" wrapText="1"/>
    </xf>
    <xf numFmtId="0" fontId="7" fillId="0" borderId="18" xfId="1" applyFont="1" applyBorder="1" applyAlignment="1">
      <alignment horizontal="left" wrapText="1"/>
    </xf>
    <xf numFmtId="0" fontId="7" fillId="0" borderId="18" xfId="1" applyFont="1" applyBorder="1" applyAlignment="1">
      <alignment horizontal="center"/>
    </xf>
    <xf numFmtId="0" fontId="7" fillId="0" borderId="15" xfId="1" applyFont="1" applyBorder="1" applyAlignment="1">
      <alignment horizontal="left" vertical="top" wrapText="1"/>
    </xf>
    <xf numFmtId="0" fontId="7" fillId="0" borderId="15" xfId="1" applyFont="1" applyBorder="1" applyAlignment="1">
      <alignment horizontal="center" vertical="top"/>
    </xf>
    <xf numFmtId="164" fontId="7" fillId="0" borderId="15" xfId="1" applyNumberFormat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0" borderId="6" xfId="1" quotePrefix="1" applyFont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Alignment="1">
      <alignment wrapText="1"/>
    </xf>
    <xf numFmtId="0" fontId="6" fillId="0" borderId="0" xfId="1" applyFont="1" applyAlignment="1"/>
    <xf numFmtId="0" fontId="4" fillId="0" borderId="0" xfId="1" applyFont="1" applyAlignment="1"/>
    <xf numFmtId="0" fontId="4" fillId="0" borderId="9" xfId="1" applyFont="1" applyBorder="1" applyAlignment="1">
      <alignment horizontal="center" vertical="center"/>
    </xf>
    <xf numFmtId="0" fontId="4" fillId="0" borderId="0" xfId="1" applyFont="1" applyAlignment="1"/>
    <xf numFmtId="0" fontId="2" fillId="0" borderId="6" xfId="1" applyBorder="1" applyAlignment="1">
      <alignment horizontal="center" vertical="center"/>
    </xf>
    <xf numFmtId="0" fontId="4" fillId="0" borderId="19" xfId="1" applyFont="1" applyBorder="1" applyAlignment="1">
      <alignment horizontal="center" vertical="top"/>
    </xf>
    <xf numFmtId="0" fontId="7" fillId="0" borderId="6" xfId="1" applyFont="1" applyBorder="1" applyAlignment="1">
      <alignment horizontal="center" vertical="center"/>
    </xf>
    <xf numFmtId="164" fontId="7" fillId="0" borderId="19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/>
    </xf>
    <xf numFmtId="0" fontId="4" fillId="0" borderId="21" xfId="1" applyFont="1" applyBorder="1" applyAlignment="1">
      <alignment horizontal="center" vertical="top"/>
    </xf>
    <xf numFmtId="0" fontId="7" fillId="0" borderId="19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1" fontId="7" fillId="0" borderId="4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9" fillId="0" borderId="0" xfId="0" applyFont="1"/>
    <xf numFmtId="49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4" fillId="0" borderId="6" xfId="1" applyFont="1" applyFill="1" applyBorder="1" applyAlignment="1">
      <alignment horizontal="center" vertical="center"/>
    </xf>
    <xf numFmtId="0" fontId="4" fillId="0" borderId="6" xfId="1" quotePrefix="1" applyFont="1" applyFill="1" applyBorder="1" applyAlignment="1">
      <alignment horizontal="center" vertical="center"/>
    </xf>
    <xf numFmtId="0" fontId="4" fillId="0" borderId="0" xfId="1" applyFont="1" applyAlignment="1"/>
    <xf numFmtId="0" fontId="4" fillId="0" borderId="6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right" vertical="center"/>
    </xf>
    <xf numFmtId="164" fontId="7" fillId="0" borderId="4" xfId="1" applyNumberFormat="1" applyFont="1" applyBorder="1" applyAlignment="1">
      <alignment horizontal="right" vertical="center"/>
    </xf>
    <xf numFmtId="0" fontId="7" fillId="0" borderId="35" xfId="1" applyFont="1" applyBorder="1" applyAlignment="1">
      <alignment vertical="center" wrapText="1"/>
    </xf>
    <xf numFmtId="0" fontId="7" fillId="0" borderId="35" xfId="1" applyFont="1" applyBorder="1" applyAlignment="1">
      <alignment horizontal="center" vertical="center"/>
    </xf>
    <xf numFmtId="164" fontId="7" fillId="0" borderId="36" xfId="1" applyNumberFormat="1" applyFont="1" applyBorder="1" applyAlignment="1">
      <alignment horizontal="right" vertical="center"/>
    </xf>
    <xf numFmtId="0" fontId="4" fillId="0" borderId="0" xfId="1" applyFont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9" xfId="1" applyFont="1" applyBorder="1" applyAlignment="1">
      <alignment horizontal="left" vertical="center"/>
    </xf>
    <xf numFmtId="164" fontId="4" fillId="0" borderId="6" xfId="1" applyNumberFormat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37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/>
    </xf>
    <xf numFmtId="0" fontId="4" fillId="0" borderId="7" xfId="1" applyFont="1" applyBorder="1" applyAlignment="1">
      <alignment vertical="center" wrapText="1"/>
    </xf>
    <xf numFmtId="0" fontId="4" fillId="0" borderId="27" xfId="1" applyFont="1" applyBorder="1" applyAlignment="1">
      <alignment horizontal="left" vertical="center"/>
    </xf>
    <xf numFmtId="1" fontId="4" fillId="0" borderId="4" xfId="1" applyNumberFormat="1" applyFont="1" applyBorder="1" applyAlignment="1">
      <alignment horizontal="center" vertical="center"/>
    </xf>
    <xf numFmtId="1" fontId="4" fillId="0" borderId="10" xfId="1" quotePrefix="1" applyNumberFormat="1" applyFont="1" applyBorder="1" applyAlignment="1">
      <alignment horizontal="center" vertical="center"/>
    </xf>
    <xf numFmtId="1" fontId="4" fillId="0" borderId="10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right"/>
    </xf>
    <xf numFmtId="1" fontId="4" fillId="0" borderId="4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7" fillId="0" borderId="16" xfId="1" applyFont="1" applyBorder="1" applyAlignment="1">
      <alignment horizontal="left" wrapText="1"/>
    </xf>
    <xf numFmtId="0" fontId="7" fillId="0" borderId="16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1" fontId="4" fillId="0" borderId="0" xfId="1" applyNumberFormat="1" applyFont="1" applyAlignment="1"/>
    <xf numFmtId="0" fontId="4" fillId="0" borderId="10" xfId="1" applyFont="1" applyFill="1" applyBorder="1" applyAlignment="1">
      <alignment vertical="center" wrapText="1"/>
    </xf>
    <xf numFmtId="1" fontId="4" fillId="0" borderId="4" xfId="1" quotePrefix="1" applyNumberFormat="1" applyFont="1" applyFill="1" applyBorder="1" applyAlignment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4" xfId="1" quotePrefix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left"/>
    </xf>
    <xf numFmtId="0" fontId="4" fillId="0" borderId="14" xfId="1" applyFont="1" applyBorder="1" applyAlignment="1">
      <alignment horizontal="left" vertical="center"/>
    </xf>
    <xf numFmtId="0" fontId="4" fillId="0" borderId="0" xfId="1" applyFont="1" applyFill="1"/>
    <xf numFmtId="0" fontId="4" fillId="0" borderId="0" xfId="1" applyFont="1" applyFill="1" applyAlignment="1"/>
    <xf numFmtId="0" fontId="4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21" xfId="1" applyNumberFormat="1" applyFont="1" applyBorder="1" applyAlignment="1">
      <alignment horizontal="right" vertical="center"/>
    </xf>
    <xf numFmtId="1" fontId="7" fillId="0" borderId="34" xfId="1" applyNumberFormat="1" applyFont="1" applyBorder="1" applyAlignment="1">
      <alignment horizontal="right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0" fillId="0" borderId="0" xfId="0" applyFill="1" applyAlignment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  <xf numFmtId="1" fontId="4" fillId="0" borderId="26" xfId="1" quotePrefix="1" applyNumberFormat="1" applyFont="1" applyBorder="1" applyAlignment="1">
      <alignment horizontal="center" vertical="center"/>
    </xf>
    <xf numFmtId="1" fontId="4" fillId="0" borderId="38" xfId="1" applyNumberFormat="1" applyFont="1" applyBorder="1" applyAlignment="1">
      <alignment horizontal="center" vertical="center"/>
    </xf>
    <xf numFmtId="1" fontId="4" fillId="0" borderId="6" xfId="1" quotePrefix="1" applyNumberFormat="1" applyFont="1" applyBorder="1" applyAlignment="1">
      <alignment horizontal="center" vertical="center"/>
    </xf>
    <xf numFmtId="1" fontId="4" fillId="0" borderId="20" xfId="1" applyNumberFormat="1" applyFont="1" applyBorder="1" applyAlignment="1">
      <alignment horizontal="center" vertical="center"/>
    </xf>
    <xf numFmtId="1" fontId="4" fillId="0" borderId="26" xfId="1" applyNumberFormat="1" applyFont="1" applyBorder="1" applyAlignment="1">
      <alignment horizontal="center" vertical="center"/>
    </xf>
    <xf numFmtId="1" fontId="4" fillId="0" borderId="6" xfId="1" applyNumberFormat="1" applyFont="1" applyBorder="1" applyAlignment="1">
      <alignment horizontal="center" vertical="center"/>
    </xf>
    <xf numFmtId="1" fontId="7" fillId="0" borderId="26" xfId="1" quotePrefix="1" applyNumberFormat="1" applyFont="1" applyBorder="1" applyAlignment="1">
      <alignment horizontal="center" vertical="center"/>
    </xf>
    <xf numFmtId="1" fontId="7" fillId="0" borderId="6" xfId="1" quotePrefix="1" applyNumberFormat="1" applyFont="1" applyBorder="1" applyAlignment="1">
      <alignment horizontal="center" vertical="center"/>
    </xf>
    <xf numFmtId="1" fontId="7" fillId="0" borderId="10" xfId="1" quotePrefix="1" applyNumberFormat="1" applyFont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/>
    </xf>
    <xf numFmtId="1" fontId="7" fillId="0" borderId="34" xfId="1" applyNumberFormat="1" applyFont="1" applyBorder="1" applyAlignment="1">
      <alignment horizontal="center" vertical="center"/>
    </xf>
    <xf numFmtId="1" fontId="4" fillId="0" borderId="23" xfId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>
      <alignment horizontal="center" vertical="center"/>
    </xf>
    <xf numFmtId="1" fontId="4" fillId="0" borderId="8" xfId="1" applyNumberFormat="1" applyFont="1" applyFill="1" applyBorder="1" applyAlignment="1">
      <alignment horizontal="center" vertical="center"/>
    </xf>
    <xf numFmtId="1" fontId="7" fillId="0" borderId="29" xfId="1" quotePrefix="1" applyNumberFormat="1" applyFont="1" applyBorder="1" applyAlignment="1">
      <alignment horizontal="center" vertical="center"/>
    </xf>
    <xf numFmtId="1" fontId="7" fillId="0" borderId="11" xfId="1" quotePrefix="1" applyNumberFormat="1" applyFont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0" xfId="1" applyFont="1" applyFill="1" applyAlignment="1"/>
    <xf numFmtId="1" fontId="7" fillId="0" borderId="38" xfId="1" applyNumberFormat="1" applyFont="1" applyFill="1" applyBorder="1" applyAlignment="1">
      <alignment horizontal="center" vertical="center"/>
    </xf>
    <xf numFmtId="1" fontId="7" fillId="0" borderId="6" xfId="1" quotePrefix="1" applyNumberFormat="1" applyFont="1" applyFill="1" applyBorder="1" applyAlignment="1">
      <alignment horizontal="center" vertical="center"/>
    </xf>
    <xf numFmtId="1" fontId="7" fillId="0" borderId="10" xfId="1" quotePrefix="1" applyNumberFormat="1" applyFont="1" applyFill="1" applyBorder="1" applyAlignment="1">
      <alignment horizontal="center" vertical="center"/>
    </xf>
    <xf numFmtId="1" fontId="7" fillId="0" borderId="4" xfId="1" applyNumberFormat="1" applyFont="1" applyFill="1" applyBorder="1" applyAlignment="1">
      <alignment horizontal="center" vertical="center"/>
    </xf>
    <xf numFmtId="1" fontId="7" fillId="0" borderId="20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wrapText="1"/>
    </xf>
    <xf numFmtId="0" fontId="4" fillId="0" borderId="0" xfId="1" applyFont="1" applyAlignment="1"/>
    <xf numFmtId="0" fontId="4" fillId="0" borderId="5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0" fillId="0" borderId="20" xfId="0" applyBorder="1" applyAlignment="1"/>
    <xf numFmtId="0" fontId="0" fillId="0" borderId="5" xfId="0" applyBorder="1" applyAlignment="1">
      <alignment horizontal="center" vertical="center"/>
    </xf>
    <xf numFmtId="0" fontId="0" fillId="0" borderId="0" xfId="0" applyAlignment="1"/>
    <xf numFmtId="0" fontId="0" fillId="0" borderId="6" xfId="0" applyBorder="1" applyAlignment="1"/>
    <xf numFmtId="0" fontId="4" fillId="0" borderId="6" xfId="1" applyFont="1" applyBorder="1" applyAlignment="1">
      <alignment horizontal="center" vertical="center"/>
    </xf>
    <xf numFmtId="0" fontId="7" fillId="0" borderId="12" xfId="1" applyFont="1" applyFill="1" applyBorder="1" applyAlignment="1">
      <alignment horizontal="left" vertical="center" wrapText="1"/>
    </xf>
    <xf numFmtId="0" fontId="4" fillId="0" borderId="12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left" vertical="center" wrapText="1"/>
    </xf>
    <xf numFmtId="0" fontId="4" fillId="0" borderId="13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0" fontId="4" fillId="6" borderId="6" xfId="1" applyFont="1" applyFill="1" applyBorder="1" applyAlignment="1">
      <alignment horizontal="center" vertical="center"/>
    </xf>
    <xf numFmtId="0" fontId="4" fillId="6" borderId="10" xfId="1" quotePrefix="1" applyFont="1" applyFill="1" applyBorder="1" applyAlignment="1">
      <alignment horizontal="center" vertical="center"/>
    </xf>
    <xf numFmtId="0" fontId="4" fillId="6" borderId="10" xfId="1" applyFont="1" applyFill="1" applyBorder="1" applyAlignment="1">
      <alignment horizontal="center" vertical="center"/>
    </xf>
    <xf numFmtId="1" fontId="4" fillId="6" borderId="4" xfId="1" applyNumberFormat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right" vertical="center"/>
    </xf>
    <xf numFmtId="0" fontId="4" fillId="0" borderId="30" xfId="1" applyFont="1" applyFill="1" applyBorder="1" applyAlignment="1">
      <alignment horizontal="left" vertical="center"/>
    </xf>
    <xf numFmtId="0" fontId="4" fillId="6" borderId="4" xfId="1" applyFont="1" applyFill="1" applyBorder="1" applyAlignment="1">
      <alignment horizontal="right" vertical="center"/>
    </xf>
    <xf numFmtId="0" fontId="4" fillId="0" borderId="8" xfId="1" applyFont="1" applyFill="1" applyBorder="1" applyAlignment="1">
      <alignment horizontal="right" vertical="center"/>
    </xf>
    <xf numFmtId="0" fontId="4" fillId="0" borderId="14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1" fontId="4" fillId="0" borderId="40" xfId="1" applyNumberFormat="1" applyFont="1" applyFill="1" applyBorder="1" applyAlignment="1">
      <alignment horizontal="center" vertical="center"/>
    </xf>
    <xf numFmtId="1" fontId="4" fillId="0" borderId="42" xfId="1" applyNumberFormat="1" applyFont="1" applyFill="1" applyBorder="1" applyAlignment="1">
      <alignment horizontal="center" vertical="center"/>
    </xf>
    <xf numFmtId="1" fontId="4" fillId="0" borderId="5" xfId="1" applyNumberFormat="1" applyFont="1" applyFill="1" applyBorder="1" applyAlignment="1">
      <alignment vertical="center"/>
    </xf>
    <xf numFmtId="1" fontId="7" fillId="0" borderId="8" xfId="1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/>
    <xf numFmtId="1" fontId="7" fillId="0" borderId="6" xfId="1" applyNumberFormat="1" applyFont="1" applyBorder="1" applyAlignment="1">
      <alignment horizontal="center" vertical="center"/>
    </xf>
    <xf numFmtId="1" fontId="7" fillId="0" borderId="34" xfId="1" applyNumberFormat="1" applyFont="1" applyFill="1" applyBorder="1" applyAlignment="1">
      <alignment horizontal="center" vertical="center"/>
    </xf>
    <xf numFmtId="0" fontId="7" fillId="0" borderId="14" xfId="1" quotePrefix="1" applyFont="1" applyFill="1" applyBorder="1" applyAlignment="1">
      <alignment vertical="center"/>
    </xf>
    <xf numFmtId="0" fontId="7" fillId="0" borderId="29" xfId="1" quotePrefix="1" applyFont="1" applyFill="1" applyBorder="1" applyAlignment="1">
      <alignment vertical="center"/>
    </xf>
    <xf numFmtId="0" fontId="4" fillId="0" borderId="6" xfId="1" quotePrefix="1" applyFont="1" applyFill="1" applyBorder="1" applyAlignment="1">
      <alignment vertical="center"/>
    </xf>
    <xf numFmtId="0" fontId="4" fillId="0" borderId="35" xfId="1" applyFont="1" applyBorder="1" applyAlignment="1">
      <alignment vertical="center" wrapText="1"/>
    </xf>
    <xf numFmtId="0" fontId="4" fillId="0" borderId="35" xfId="1" applyFont="1" applyBorder="1" applyAlignment="1">
      <alignment horizontal="center" vertical="center"/>
    </xf>
    <xf numFmtId="164" fontId="4" fillId="0" borderId="36" xfId="1" applyNumberFormat="1" applyFont="1" applyBorder="1" applyAlignment="1">
      <alignment horizontal="right" vertical="center"/>
    </xf>
    <xf numFmtId="0" fontId="4" fillId="0" borderId="37" xfId="1" applyFont="1" applyBorder="1" applyAlignment="1">
      <alignment horizontal="left" vertical="center"/>
    </xf>
    <xf numFmtId="1" fontId="4" fillId="0" borderId="5" xfId="1" applyNumberFormat="1" applyFont="1" applyFill="1" applyBorder="1" applyAlignment="1">
      <alignment horizontal="left" vertical="center"/>
    </xf>
    <xf numFmtId="164" fontId="7" fillId="0" borderId="34" xfId="1" applyNumberFormat="1" applyFont="1" applyBorder="1" applyAlignment="1">
      <alignment horizontal="right" vertical="center"/>
    </xf>
    <xf numFmtId="0" fontId="7" fillId="0" borderId="29" xfId="1" applyFont="1" applyBorder="1" applyAlignment="1">
      <alignment horizontal="left" vertical="center"/>
    </xf>
    <xf numFmtId="0" fontId="4" fillId="0" borderId="11" xfId="1" applyFont="1" applyBorder="1" applyAlignment="1">
      <alignment vertical="center" wrapText="1"/>
    </xf>
    <xf numFmtId="1" fontId="4" fillId="0" borderId="34" xfId="1" applyNumberFormat="1" applyFont="1" applyBorder="1" applyAlignment="1">
      <alignment horizontal="right" vertical="center"/>
    </xf>
    <xf numFmtId="0" fontId="4" fillId="0" borderId="2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Alignment="1"/>
    <xf numFmtId="0" fontId="4" fillId="6" borderId="4" xfId="1" applyFont="1" applyFill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 vertical="center"/>
    </xf>
    <xf numFmtId="1" fontId="7" fillId="0" borderId="33" xfId="1" applyNumberFormat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1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1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4" fontId="7" fillId="0" borderId="0" xfId="1" applyNumberFormat="1" applyFont="1" applyBorder="1" applyAlignment="1">
      <alignment horizontal="right" vertical="center"/>
    </xf>
    <xf numFmtId="164" fontId="4" fillId="0" borderId="0" xfId="1" applyNumberFormat="1" applyFont="1" applyAlignment="1">
      <alignment horizontal="right"/>
    </xf>
    <xf numFmtId="1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7" fillId="0" borderId="21" xfId="1" applyFont="1" applyBorder="1" applyAlignment="1">
      <alignment horizontal="center" vertical="top"/>
    </xf>
    <xf numFmtId="0" fontId="4" fillId="6" borderId="4" xfId="1" applyFont="1" applyFill="1" applyBorder="1" applyAlignment="1">
      <alignment horizontal="center" vertical="center"/>
    </xf>
    <xf numFmtId="0" fontId="7" fillId="0" borderId="48" xfId="1" applyFont="1" applyBorder="1" applyAlignment="1">
      <alignment horizontal="center" vertical="top"/>
    </xf>
    <xf numFmtId="165" fontId="4" fillId="6" borderId="38" xfId="1" applyNumberFormat="1" applyFont="1" applyFill="1" applyBorder="1" applyAlignment="1">
      <alignment horizontal="center" vertical="center"/>
    </xf>
    <xf numFmtId="165" fontId="4" fillId="6" borderId="20" xfId="1" applyNumberFormat="1" applyFont="1" applyFill="1" applyBorder="1" applyAlignment="1">
      <alignment horizontal="center" vertical="center"/>
    </xf>
    <xf numFmtId="165" fontId="4" fillId="6" borderId="6" xfId="1" applyNumberFormat="1" applyFont="1" applyFill="1" applyBorder="1" applyAlignment="1">
      <alignment horizontal="center" vertical="center"/>
    </xf>
    <xf numFmtId="0" fontId="4" fillId="6" borderId="20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6" borderId="4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2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" fontId="4" fillId="7" borderId="4" xfId="1" applyNumberFormat="1" applyFont="1" applyFill="1" applyBorder="1" applyAlignment="1">
      <alignment horizontal="center" vertical="center"/>
    </xf>
    <xf numFmtId="165" fontId="4" fillId="7" borderId="6" xfId="1" applyNumberFormat="1" applyFont="1" applyFill="1" applyBorder="1" applyAlignment="1">
      <alignment horizontal="center" vertical="center"/>
    </xf>
    <xf numFmtId="1" fontId="4" fillId="7" borderId="10" xfId="1" quotePrefix="1" applyNumberFormat="1" applyFont="1" applyFill="1" applyBorder="1" applyAlignment="1">
      <alignment horizontal="center" vertical="center"/>
    </xf>
    <xf numFmtId="1" fontId="4" fillId="7" borderId="10" xfId="1" applyNumberFormat="1" applyFont="1" applyFill="1" applyBorder="1" applyAlignment="1">
      <alignment horizontal="center" vertical="center"/>
    </xf>
    <xf numFmtId="1" fontId="7" fillId="7" borderId="34" xfId="1" applyNumberFormat="1" applyFont="1" applyFill="1" applyBorder="1" applyAlignment="1">
      <alignment horizontal="center" vertical="center"/>
    </xf>
    <xf numFmtId="165" fontId="7" fillId="7" borderId="29" xfId="1" applyNumberFormat="1" applyFont="1" applyFill="1" applyBorder="1" applyAlignment="1">
      <alignment horizontal="center" vertical="center"/>
    </xf>
    <xf numFmtId="1" fontId="7" fillId="7" borderId="11" xfId="1" quotePrefix="1" applyNumberFormat="1" applyFont="1" applyFill="1" applyBorder="1" applyAlignment="1">
      <alignment horizontal="center" vertical="center"/>
    </xf>
    <xf numFmtId="1" fontId="7" fillId="7" borderId="11" xfId="1" applyNumberFormat="1" applyFont="1" applyFill="1" applyBorder="1" applyAlignment="1">
      <alignment horizontal="center" vertical="center"/>
    </xf>
    <xf numFmtId="164" fontId="4" fillId="7" borderId="8" xfId="1" applyNumberFormat="1" applyFont="1" applyFill="1" applyBorder="1" applyAlignment="1">
      <alignment horizontal="center" vertical="center"/>
    </xf>
    <xf numFmtId="165" fontId="4" fillId="7" borderId="14" xfId="1" applyNumberFormat="1" applyFont="1" applyFill="1" applyBorder="1" applyAlignment="1">
      <alignment horizontal="center" vertical="center"/>
    </xf>
    <xf numFmtId="164" fontId="4" fillId="7" borderId="12" xfId="1" applyNumberFormat="1" applyFont="1" applyFill="1" applyBorder="1" applyAlignment="1">
      <alignment horizontal="center" vertical="center"/>
    </xf>
    <xf numFmtId="0" fontId="4" fillId="7" borderId="12" xfId="1" applyFont="1" applyFill="1" applyBorder="1" applyAlignment="1">
      <alignment horizontal="center" vertical="center"/>
    </xf>
    <xf numFmtId="1" fontId="7" fillId="7" borderId="4" xfId="1" applyNumberFormat="1" applyFont="1" applyFill="1" applyBorder="1" applyAlignment="1">
      <alignment horizontal="center" vertical="center"/>
    </xf>
    <xf numFmtId="165" fontId="7" fillId="7" borderId="6" xfId="1" applyNumberFormat="1" applyFont="1" applyFill="1" applyBorder="1" applyAlignment="1">
      <alignment horizontal="center" vertical="center"/>
    </xf>
    <xf numFmtId="1" fontId="7" fillId="7" borderId="10" xfId="1" quotePrefix="1" applyNumberFormat="1" applyFont="1" applyFill="1" applyBorder="1" applyAlignment="1">
      <alignment horizontal="center" vertical="center"/>
    </xf>
    <xf numFmtId="1" fontId="7" fillId="7" borderId="10" xfId="1" applyNumberFormat="1" applyFont="1" applyFill="1" applyBorder="1" applyAlignment="1">
      <alignment horizontal="center" vertical="center"/>
    </xf>
    <xf numFmtId="1" fontId="4" fillId="7" borderId="36" xfId="1" applyNumberFormat="1" applyFont="1" applyFill="1" applyBorder="1" applyAlignment="1">
      <alignment horizontal="center" vertical="center"/>
    </xf>
    <xf numFmtId="165" fontId="4" fillId="7" borderId="37" xfId="1" applyNumberFormat="1" applyFont="1" applyFill="1" applyBorder="1" applyAlignment="1">
      <alignment horizontal="center" vertical="center"/>
    </xf>
    <xf numFmtId="1" fontId="4" fillId="7" borderId="35" xfId="1" quotePrefix="1" applyNumberFormat="1" applyFont="1" applyFill="1" applyBorder="1" applyAlignment="1">
      <alignment horizontal="center" vertical="center"/>
    </xf>
    <xf numFmtId="1" fontId="4" fillId="7" borderId="35" xfId="1" applyNumberFormat="1" applyFont="1" applyFill="1" applyBorder="1" applyAlignment="1">
      <alignment horizontal="center" vertical="center"/>
    </xf>
    <xf numFmtId="1" fontId="7" fillId="7" borderId="36" xfId="1" applyNumberFormat="1" applyFont="1" applyFill="1" applyBorder="1" applyAlignment="1">
      <alignment horizontal="center" vertical="center"/>
    </xf>
    <xf numFmtId="165" fontId="7" fillId="7" borderId="37" xfId="1" applyNumberFormat="1" applyFont="1" applyFill="1" applyBorder="1" applyAlignment="1">
      <alignment horizontal="center" vertical="center"/>
    </xf>
    <xf numFmtId="1" fontId="7" fillId="7" borderId="35" xfId="1" quotePrefix="1" applyNumberFormat="1" applyFont="1" applyFill="1" applyBorder="1" applyAlignment="1">
      <alignment horizontal="center" vertical="center"/>
    </xf>
    <xf numFmtId="1" fontId="7" fillId="7" borderId="35" xfId="1" applyNumberFormat="1" applyFont="1" applyFill="1" applyBorder="1" applyAlignment="1">
      <alignment horizontal="center" vertical="center"/>
    </xf>
    <xf numFmtId="165" fontId="4" fillId="7" borderId="6" xfId="1" quotePrefix="1" applyNumberFormat="1" applyFont="1" applyFill="1" applyBorder="1" applyAlignment="1">
      <alignment horizontal="center" vertical="center"/>
    </xf>
    <xf numFmtId="1" fontId="4" fillId="7" borderId="26" xfId="1" quotePrefix="1" applyNumberFormat="1" applyFont="1" applyFill="1" applyBorder="1" applyAlignment="1">
      <alignment horizontal="center" vertical="center"/>
    </xf>
    <xf numFmtId="165" fontId="4" fillId="7" borderId="38" xfId="1" applyNumberFormat="1" applyFont="1" applyFill="1" applyBorder="1" applyAlignment="1">
      <alignment horizontal="center" vertical="center"/>
    </xf>
    <xf numFmtId="1" fontId="4" fillId="7" borderId="6" xfId="1" quotePrefix="1" applyNumberFormat="1" applyFont="1" applyFill="1" applyBorder="1" applyAlignment="1">
      <alignment horizontal="center" vertical="center"/>
    </xf>
    <xf numFmtId="0" fontId="4" fillId="7" borderId="20" xfId="1" applyFont="1" applyFill="1" applyBorder="1" applyAlignment="1">
      <alignment horizontal="center" vertical="center"/>
    </xf>
    <xf numFmtId="1" fontId="4" fillId="7" borderId="26" xfId="1" applyNumberFormat="1" applyFont="1" applyFill="1" applyBorder="1" applyAlignment="1">
      <alignment horizontal="center" vertical="center"/>
    </xf>
    <xf numFmtId="1" fontId="4" fillId="7" borderId="6" xfId="1" applyNumberFormat="1" applyFont="1" applyFill="1" applyBorder="1" applyAlignment="1">
      <alignment horizontal="center" vertical="center"/>
    </xf>
    <xf numFmtId="165" fontId="7" fillId="7" borderId="29" xfId="1" quotePrefix="1" applyNumberFormat="1" applyFont="1" applyFill="1" applyBorder="1" applyAlignment="1">
      <alignment horizontal="center" vertical="center"/>
    </xf>
    <xf numFmtId="1" fontId="7" fillId="7" borderId="28" xfId="1" quotePrefix="1" applyNumberFormat="1" applyFont="1" applyFill="1" applyBorder="1" applyAlignment="1">
      <alignment horizontal="center" vertical="center"/>
    </xf>
    <xf numFmtId="165" fontId="7" fillId="7" borderId="45" xfId="1" applyNumberFormat="1" applyFont="1" applyFill="1" applyBorder="1" applyAlignment="1">
      <alignment horizontal="center" vertical="center"/>
    </xf>
    <xf numFmtId="1" fontId="7" fillId="7" borderId="29" xfId="1" quotePrefix="1" applyNumberFormat="1" applyFont="1" applyFill="1" applyBorder="1" applyAlignment="1">
      <alignment horizontal="center" vertical="center"/>
    </xf>
    <xf numFmtId="0" fontId="7" fillId="7" borderId="46" xfId="1" applyFont="1" applyFill="1" applyBorder="1" applyAlignment="1">
      <alignment horizontal="center" vertical="center"/>
    </xf>
    <xf numFmtId="1" fontId="7" fillId="7" borderId="8" xfId="1" applyNumberFormat="1" applyFont="1" applyFill="1" applyBorder="1" applyAlignment="1">
      <alignment horizontal="center" vertical="center"/>
    </xf>
    <xf numFmtId="165" fontId="7" fillId="7" borderId="14" xfId="1" quotePrefix="1" applyNumberFormat="1" applyFont="1" applyFill="1" applyBorder="1" applyAlignment="1">
      <alignment horizontal="center" vertical="center"/>
    </xf>
    <xf numFmtId="1" fontId="4" fillId="7" borderId="23" xfId="1" applyNumberFormat="1" applyFont="1" applyFill="1" applyBorder="1" applyAlignment="1">
      <alignment horizontal="center" vertical="center"/>
    </xf>
    <xf numFmtId="1" fontId="4" fillId="7" borderId="12" xfId="1" applyNumberFormat="1" applyFont="1" applyFill="1" applyBorder="1" applyAlignment="1">
      <alignment horizontal="center" vertical="center"/>
    </xf>
    <xf numFmtId="1" fontId="4" fillId="7" borderId="8" xfId="1" applyNumberFormat="1" applyFont="1" applyFill="1" applyBorder="1" applyAlignment="1">
      <alignment horizontal="center" vertical="center"/>
    </xf>
    <xf numFmtId="165" fontId="4" fillId="7" borderId="40" xfId="1" applyNumberFormat="1" applyFont="1" applyFill="1" applyBorder="1" applyAlignment="1">
      <alignment horizontal="center" vertical="center"/>
    </xf>
    <xf numFmtId="1" fontId="4" fillId="7" borderId="14" xfId="1" applyNumberFormat="1" applyFont="1" applyFill="1" applyBorder="1" applyAlignment="1">
      <alignment horizontal="center" vertical="center"/>
    </xf>
    <xf numFmtId="0" fontId="4" fillId="7" borderId="42" xfId="1" applyFont="1" applyFill="1" applyBorder="1" applyAlignment="1">
      <alignment horizontal="center" vertical="center"/>
    </xf>
    <xf numFmtId="0" fontId="4" fillId="7" borderId="8" xfId="1" applyFont="1" applyFill="1" applyBorder="1" applyAlignment="1">
      <alignment horizontal="center" vertical="center"/>
    </xf>
    <xf numFmtId="165" fontId="4" fillId="7" borderId="9" xfId="1" applyNumberFormat="1" applyFont="1" applyFill="1" applyBorder="1" applyAlignment="1">
      <alignment horizontal="center" vertical="center"/>
    </xf>
    <xf numFmtId="1" fontId="4" fillId="7" borderId="42" xfId="1" applyNumberFormat="1" applyFont="1" applyFill="1" applyBorder="1" applyAlignment="1">
      <alignment horizontal="center" vertical="center"/>
    </xf>
    <xf numFmtId="165" fontId="4" fillId="7" borderId="5" xfId="1" applyNumberFormat="1" applyFont="1" applyFill="1" applyBorder="1" applyAlignment="1">
      <alignment vertical="center"/>
    </xf>
    <xf numFmtId="1" fontId="4" fillId="7" borderId="20" xfId="1" applyNumberFormat="1" applyFont="1" applyFill="1" applyBorder="1" applyAlignment="1">
      <alignment horizontal="center" vertical="center"/>
    </xf>
    <xf numFmtId="165" fontId="4" fillId="7" borderId="5" xfId="1" applyNumberFormat="1" applyFont="1" applyFill="1" applyBorder="1" applyAlignment="1">
      <alignment horizontal="center" vertical="center"/>
    </xf>
    <xf numFmtId="1" fontId="4" fillId="7" borderId="26" xfId="1" quotePrefix="1" applyNumberFormat="1" applyFont="1" applyFill="1" applyBorder="1" applyAlignment="1">
      <alignment horizontal="right" vertical="center"/>
    </xf>
    <xf numFmtId="1" fontId="4" fillId="7" borderId="10" xfId="1" applyNumberFormat="1" applyFont="1" applyFill="1" applyBorder="1" applyAlignment="1">
      <alignment horizontal="right" vertical="center"/>
    </xf>
    <xf numFmtId="1" fontId="4" fillId="7" borderId="4" xfId="1" applyNumberFormat="1" applyFont="1" applyFill="1" applyBorder="1" applyAlignment="1">
      <alignment horizontal="right" vertical="center"/>
    </xf>
    <xf numFmtId="165" fontId="4" fillId="7" borderId="38" xfId="1" applyNumberFormat="1" applyFont="1" applyFill="1" applyBorder="1" applyAlignment="1">
      <alignment horizontal="right" vertical="center"/>
    </xf>
    <xf numFmtId="1" fontId="4" fillId="7" borderId="6" xfId="1" quotePrefix="1" applyNumberFormat="1" applyFont="1" applyFill="1" applyBorder="1" applyAlignment="1">
      <alignment horizontal="right" vertical="center"/>
    </xf>
    <xf numFmtId="1" fontId="4" fillId="7" borderId="10" xfId="1" quotePrefix="1" applyNumberFormat="1" applyFont="1" applyFill="1" applyBorder="1" applyAlignment="1">
      <alignment horizontal="right" vertical="center"/>
    </xf>
    <xf numFmtId="165" fontId="4" fillId="7" borderId="20" xfId="1" applyNumberFormat="1" applyFont="1" applyFill="1" applyBorder="1" applyAlignment="1">
      <alignment horizontal="right" vertical="center"/>
    </xf>
    <xf numFmtId="165" fontId="4" fillId="7" borderId="6" xfId="1" applyNumberFormat="1" applyFont="1" applyFill="1" applyBorder="1" applyAlignment="1">
      <alignment horizontal="right" vertical="center"/>
    </xf>
    <xf numFmtId="165" fontId="4" fillId="7" borderId="20" xfId="1" quotePrefix="1" applyNumberFormat="1" applyFont="1" applyFill="1" applyBorder="1" applyAlignment="1">
      <alignment horizontal="right" vertical="center"/>
    </xf>
    <xf numFmtId="1" fontId="4" fillId="7" borderId="26" xfId="1" applyNumberFormat="1" applyFont="1" applyFill="1" applyBorder="1" applyAlignment="1">
      <alignment horizontal="right" vertical="center"/>
    </xf>
    <xf numFmtId="1" fontId="4" fillId="7" borderId="6" xfId="1" applyNumberFormat="1" applyFont="1" applyFill="1" applyBorder="1" applyAlignment="1">
      <alignment horizontal="right" vertical="center"/>
    </xf>
    <xf numFmtId="1" fontId="7" fillId="7" borderId="26" xfId="1" quotePrefix="1" applyNumberFormat="1" applyFont="1" applyFill="1" applyBorder="1" applyAlignment="1">
      <alignment horizontal="right" vertical="center"/>
    </xf>
    <xf numFmtId="1" fontId="7" fillId="7" borderId="10" xfId="1" applyNumberFormat="1" applyFont="1" applyFill="1" applyBorder="1" applyAlignment="1">
      <alignment horizontal="right" vertical="center"/>
    </xf>
    <xf numFmtId="1" fontId="7" fillId="7" borderId="4" xfId="1" applyNumberFormat="1" applyFont="1" applyFill="1" applyBorder="1" applyAlignment="1">
      <alignment horizontal="right" vertical="center"/>
    </xf>
    <xf numFmtId="165" fontId="7" fillId="7" borderId="38" xfId="1" applyNumberFormat="1" applyFont="1" applyFill="1" applyBorder="1" applyAlignment="1">
      <alignment horizontal="right" vertical="center"/>
    </xf>
    <xf numFmtId="1" fontId="7" fillId="7" borderId="6" xfId="1" quotePrefix="1" applyNumberFormat="1" applyFont="1" applyFill="1" applyBorder="1" applyAlignment="1">
      <alignment horizontal="right" vertical="center"/>
    </xf>
    <xf numFmtId="1" fontId="7" fillId="7" borderId="10" xfId="1" quotePrefix="1" applyNumberFormat="1" applyFont="1" applyFill="1" applyBorder="1" applyAlignment="1">
      <alignment horizontal="right" vertical="center"/>
    </xf>
    <xf numFmtId="165" fontId="7" fillId="7" borderId="20" xfId="1" applyNumberFormat="1" applyFont="1" applyFill="1" applyBorder="1" applyAlignment="1">
      <alignment horizontal="right" vertical="center"/>
    </xf>
    <xf numFmtId="165" fontId="7" fillId="7" borderId="6" xfId="1" applyNumberFormat="1" applyFont="1" applyFill="1" applyBorder="1" applyAlignment="1">
      <alignment horizontal="right" vertical="center"/>
    </xf>
    <xf numFmtId="1" fontId="4" fillId="7" borderId="34" xfId="1" applyNumberFormat="1" applyFont="1" applyFill="1" applyBorder="1" applyAlignment="1">
      <alignment horizontal="center" vertical="center"/>
    </xf>
    <xf numFmtId="165" fontId="4" fillId="7" borderId="29" xfId="1" applyNumberFormat="1" applyFont="1" applyFill="1" applyBorder="1" applyAlignment="1">
      <alignment horizontal="center" vertical="center"/>
    </xf>
    <xf numFmtId="1" fontId="4" fillId="7" borderId="11" xfId="1" quotePrefix="1" applyNumberFormat="1" applyFont="1" applyFill="1" applyBorder="1" applyAlignment="1">
      <alignment horizontal="center" vertical="center"/>
    </xf>
    <xf numFmtId="1" fontId="4" fillId="7" borderId="11" xfId="1" applyNumberFormat="1" applyFont="1" applyFill="1" applyBorder="1" applyAlignment="1">
      <alignment horizontal="center" vertical="center"/>
    </xf>
    <xf numFmtId="1" fontId="7" fillId="7" borderId="21" xfId="1" applyNumberFormat="1" applyFont="1" applyFill="1" applyBorder="1" applyAlignment="1">
      <alignment horizontal="center" vertical="center"/>
    </xf>
    <xf numFmtId="165" fontId="7" fillId="7" borderId="19" xfId="1" applyNumberFormat="1" applyFont="1" applyFill="1" applyBorder="1" applyAlignment="1">
      <alignment horizontal="center" vertical="center"/>
    </xf>
    <xf numFmtId="1" fontId="7" fillId="7" borderId="15" xfId="1" applyNumberFormat="1" applyFont="1" applyFill="1" applyBorder="1" applyAlignment="1">
      <alignment horizontal="center" vertical="center"/>
    </xf>
    <xf numFmtId="1" fontId="4" fillId="7" borderId="4" xfId="1" quotePrefix="1" applyNumberFormat="1" applyFont="1" applyFill="1" applyBorder="1" applyAlignment="1">
      <alignment horizontal="center" vertical="center"/>
    </xf>
    <xf numFmtId="1" fontId="7" fillId="7" borderId="10" xfId="1" applyNumberFormat="1" applyFont="1" applyFill="1" applyBorder="1" applyAlignment="1">
      <alignment horizontal="center" vertical="center" wrapText="1"/>
    </xf>
    <xf numFmtId="1" fontId="7" fillId="7" borderId="16" xfId="1" applyNumberFormat="1" applyFont="1" applyFill="1" applyBorder="1" applyAlignment="1">
      <alignment horizontal="center"/>
    </xf>
    <xf numFmtId="165" fontId="7" fillId="7" borderId="15" xfId="1" applyNumberFormat="1" applyFont="1" applyFill="1" applyBorder="1" applyAlignment="1">
      <alignment horizontal="center" vertical="center"/>
    </xf>
    <xf numFmtId="0" fontId="4" fillId="7" borderId="32" xfId="1" applyFont="1" applyFill="1" applyBorder="1" applyAlignment="1">
      <alignment horizontal="center" vertical="center"/>
    </xf>
    <xf numFmtId="0" fontId="4" fillId="7" borderId="30" xfId="1" applyFont="1" applyFill="1" applyBorder="1" applyAlignment="1">
      <alignment horizontal="center" vertical="center"/>
    </xf>
    <xf numFmtId="0" fontId="4" fillId="7" borderId="13" xfId="1" applyFont="1" applyFill="1" applyBorder="1" applyAlignment="1">
      <alignment horizontal="center" vertical="center"/>
    </xf>
    <xf numFmtId="1" fontId="4" fillId="7" borderId="1" xfId="1" applyNumberFormat="1" applyFont="1" applyFill="1" applyBorder="1" applyAlignment="1">
      <alignment horizontal="center" vertical="center"/>
    </xf>
    <xf numFmtId="165" fontId="4" fillId="7" borderId="3" xfId="1" applyNumberFormat="1" applyFont="1" applyFill="1" applyBorder="1" applyAlignment="1">
      <alignment horizontal="center" vertical="center"/>
    </xf>
    <xf numFmtId="1" fontId="4" fillId="7" borderId="16" xfId="1" applyNumberFormat="1" applyFont="1" applyFill="1" applyBorder="1" applyAlignment="1">
      <alignment horizontal="center" vertical="center"/>
    </xf>
    <xf numFmtId="1" fontId="7" fillId="7" borderId="18" xfId="1" applyNumberFormat="1" applyFont="1" applyFill="1" applyBorder="1" applyAlignment="1">
      <alignment horizontal="center"/>
    </xf>
    <xf numFmtId="165" fontId="7" fillId="7" borderId="15" xfId="1" applyNumberFormat="1" applyFont="1" applyFill="1" applyBorder="1" applyAlignment="1">
      <alignment horizontal="center" vertical="top"/>
    </xf>
    <xf numFmtId="0" fontId="4" fillId="8" borderId="4" xfId="1" applyFont="1" applyFill="1" applyBorder="1" applyAlignment="1">
      <alignment horizontal="center" vertical="center"/>
    </xf>
    <xf numFmtId="165" fontId="4" fillId="8" borderId="6" xfId="1" applyNumberFormat="1" applyFont="1" applyFill="1" applyBorder="1" applyAlignment="1">
      <alignment horizontal="center" vertical="center"/>
    </xf>
    <xf numFmtId="0" fontId="4" fillId="8" borderId="10" xfId="1" quotePrefix="1" applyFont="1" applyFill="1" applyBorder="1" applyAlignment="1">
      <alignment horizontal="center" vertical="center"/>
    </xf>
    <xf numFmtId="0" fontId="4" fillId="8" borderId="10" xfId="1" applyFont="1" applyFill="1" applyBorder="1" applyAlignment="1">
      <alignment horizontal="center" vertical="center"/>
    </xf>
    <xf numFmtId="1" fontId="4" fillId="8" borderId="4" xfId="1" applyNumberFormat="1" applyFont="1" applyFill="1" applyBorder="1" applyAlignment="1">
      <alignment horizontal="center" vertical="center"/>
    </xf>
    <xf numFmtId="1" fontId="4" fillId="8" borderId="10" xfId="1" applyNumberFormat="1" applyFont="1" applyFill="1" applyBorder="1" applyAlignment="1">
      <alignment horizontal="center" vertical="center"/>
    </xf>
    <xf numFmtId="1" fontId="4" fillId="8" borderId="5" xfId="1" applyNumberFormat="1" applyFont="1" applyFill="1" applyBorder="1" applyAlignment="1">
      <alignment vertical="center"/>
    </xf>
    <xf numFmtId="1" fontId="4" fillId="8" borderId="26" xfId="1" applyNumberFormat="1" applyFont="1" applyFill="1" applyBorder="1" applyAlignment="1">
      <alignment horizontal="center" vertical="center"/>
    </xf>
    <xf numFmtId="165" fontId="4" fillId="8" borderId="38" xfId="1" applyNumberFormat="1" applyFont="1" applyFill="1" applyBorder="1" applyAlignment="1">
      <alignment horizontal="center" vertical="center"/>
    </xf>
    <xf numFmtId="165" fontId="4" fillId="8" borderId="6" xfId="1" quotePrefix="1" applyNumberFormat="1" applyFont="1" applyFill="1" applyBorder="1" applyAlignment="1">
      <alignment horizontal="center" vertical="center"/>
    </xf>
    <xf numFmtId="1" fontId="4" fillId="8" borderId="6" xfId="1" applyNumberFormat="1" applyFont="1" applyFill="1" applyBorder="1" applyAlignment="1">
      <alignment horizontal="center" vertical="center"/>
    </xf>
    <xf numFmtId="0" fontId="4" fillId="8" borderId="20" xfId="1" applyFont="1" applyFill="1" applyBorder="1" applyAlignment="1">
      <alignment horizontal="center" vertical="center"/>
    </xf>
    <xf numFmtId="0" fontId="7" fillId="0" borderId="21" xfId="1" applyFont="1" applyBorder="1" applyAlignment="1">
      <alignment horizontal="center" vertical="top"/>
    </xf>
    <xf numFmtId="0" fontId="0" fillId="0" borderId="19" xfId="0" applyBorder="1" applyAlignment="1">
      <alignment horizontal="center"/>
    </xf>
    <xf numFmtId="49" fontId="4" fillId="0" borderId="21" xfId="1" applyNumberFormat="1" applyFont="1" applyBorder="1" applyAlignment="1">
      <alignment horizontal="center" vertical="top" wrapText="1"/>
    </xf>
    <xf numFmtId="49" fontId="0" fillId="0" borderId="19" xfId="0" applyNumberFormat="1" applyBorder="1" applyAlignment="1">
      <alignment horizontal="center" vertical="top" wrapText="1"/>
    </xf>
    <xf numFmtId="0" fontId="4" fillId="0" borderId="1" xfId="1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7" fillId="7" borderId="1" xfId="1" applyNumberFormat="1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165" fontId="7" fillId="7" borderId="21" xfId="1" applyNumberFormat="1" applyFont="1" applyFill="1" applyBorder="1" applyAlignment="1">
      <alignment horizontal="center" vertical="center"/>
    </xf>
    <xf numFmtId="165" fontId="0" fillId="7" borderId="19" xfId="0" applyNumberFormat="1" applyFill="1" applyBorder="1" applyAlignment="1">
      <alignment horizontal="center" vertical="center"/>
    </xf>
    <xf numFmtId="1" fontId="7" fillId="7" borderId="33" xfId="1" applyNumberFormat="1" applyFont="1" applyFill="1" applyBorder="1" applyAlignment="1">
      <alignment horizontal="center"/>
    </xf>
    <xf numFmtId="164" fontId="0" fillId="7" borderId="31" xfId="0" applyNumberFormat="1" applyFill="1" applyBorder="1" applyAlignment="1">
      <alignment horizontal="center"/>
    </xf>
    <xf numFmtId="165" fontId="7" fillId="7" borderId="21" xfId="1" applyNumberFormat="1" applyFont="1" applyFill="1" applyBorder="1" applyAlignment="1">
      <alignment horizontal="center" vertical="top"/>
    </xf>
    <xf numFmtId="165" fontId="0" fillId="7" borderId="19" xfId="0" applyNumberFormat="1" applyFill="1" applyBorder="1" applyAlignment="1">
      <alignment horizontal="center" vertical="top"/>
    </xf>
    <xf numFmtId="1" fontId="7" fillId="0" borderId="1" xfId="1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 vertical="center"/>
    </xf>
    <xf numFmtId="1" fontId="7" fillId="0" borderId="33" xfId="1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6" fillId="0" borderId="0" xfId="1" applyFont="1" applyAlignment="1"/>
    <xf numFmtId="0" fontId="7" fillId="0" borderId="0" xfId="1" applyFont="1" applyAlignment="1">
      <alignment wrapText="1"/>
    </xf>
    <xf numFmtId="0" fontId="4" fillId="0" borderId="0" xfId="1" applyFont="1" applyAlignment="1"/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4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5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0" xfId="1" applyFont="1" applyAlignment="1">
      <alignment horizontal="right" wrapText="1"/>
    </xf>
    <xf numFmtId="0" fontId="8" fillId="0" borderId="0" xfId="1" applyFont="1" applyAlignment="1">
      <alignment horizontal="right" wrapText="1"/>
    </xf>
    <xf numFmtId="164" fontId="4" fillId="0" borderId="0" xfId="1" applyNumberFormat="1" applyFont="1" applyAlignment="1">
      <alignment horizontal="right" wrapText="1"/>
    </xf>
    <xf numFmtId="0" fontId="10" fillId="0" borderId="0" xfId="0" applyFont="1"/>
    <xf numFmtId="0" fontId="4" fillId="0" borderId="21" xfId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22" xfId="1" applyFont="1" applyBorder="1" applyAlignment="1">
      <alignment horizontal="center"/>
    </xf>
    <xf numFmtId="0" fontId="2" fillId="0" borderId="5" xfId="1" applyBorder="1" applyAlignment="1">
      <alignment horizontal="center"/>
    </xf>
    <xf numFmtId="0" fontId="0" fillId="0" borderId="5" xfId="0" applyBorder="1" applyAlignment="1"/>
    <xf numFmtId="0" fontId="0" fillId="0" borderId="20" xfId="0" applyBorder="1" applyAlignment="1"/>
    <xf numFmtId="0" fontId="4" fillId="0" borderId="22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/>
    <xf numFmtId="0" fontId="0" fillId="0" borderId="6" xfId="0" applyBorder="1" applyAlignment="1">
      <alignment vertical="center"/>
    </xf>
    <xf numFmtId="0" fontId="0" fillId="0" borderId="6" xfId="0" applyBorder="1" applyAlignment="1"/>
    <xf numFmtId="0" fontId="4" fillId="0" borderId="38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0" xfId="1" applyFont="1" applyAlignment="1">
      <alignment horizontal="left" wrapText="1"/>
    </xf>
    <xf numFmtId="0" fontId="4" fillId="0" borderId="6" xfId="1" applyFont="1" applyBorder="1" applyAlignment="1">
      <alignment horizontal="center" vertical="center"/>
    </xf>
    <xf numFmtId="0" fontId="4" fillId="4" borderId="9" xfId="1" applyFont="1" applyFill="1" applyBorder="1" applyAlignment="1">
      <alignment horizontal="center"/>
    </xf>
    <xf numFmtId="0" fontId="4" fillId="0" borderId="2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0" fillId="0" borderId="38" xfId="0" applyBorder="1" applyAlignment="1"/>
    <xf numFmtId="0" fontId="4" fillId="0" borderId="14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0" fillId="0" borderId="3" xfId="0" applyBorder="1" applyAlignment="1"/>
    <xf numFmtId="0" fontId="0" fillId="0" borderId="19" xfId="0" applyBorder="1" applyAlignment="1"/>
    <xf numFmtId="0" fontId="0" fillId="0" borderId="3" xfId="0" applyBorder="1" applyAlignment="1">
      <alignment vertical="center"/>
    </xf>
    <xf numFmtId="0" fontId="0" fillId="0" borderId="19" xfId="0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Relationship Id="rId2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C1:U37"/>
  <sheetViews>
    <sheetView topLeftCell="A9" workbookViewId="0"/>
  </sheetViews>
  <sheetFormatPr baseColWidth="10" defaultColWidth="8.83203125" defaultRowHeight="11" x14ac:dyDescent="0.15"/>
  <cols>
    <col min="1" max="1" width="4.5" style="4" customWidth="1"/>
    <col min="2" max="2" width="5.1640625" style="4" customWidth="1"/>
    <col min="3" max="3" width="21.33203125" style="3" customWidth="1"/>
    <col min="4" max="4" width="4.33203125" style="3" customWidth="1"/>
    <col min="5" max="5" width="4.33203125" style="4" customWidth="1"/>
    <col min="6" max="6" width="8.33203125" style="4" customWidth="1"/>
    <col min="7" max="10" width="7.33203125" style="4" customWidth="1"/>
    <col min="11" max="11" width="7.5" style="111" customWidth="1"/>
    <col min="12" max="12" width="6.83203125" style="4" customWidth="1"/>
    <col min="13" max="18" width="5.5" style="4" customWidth="1"/>
    <col min="19" max="19" width="4" style="4" customWidth="1"/>
    <col min="20" max="20" width="4.5" style="4" customWidth="1"/>
    <col min="21" max="264" width="8.83203125" style="4"/>
    <col min="265" max="265" width="5.1640625" style="4" customWidth="1"/>
    <col min="266" max="266" width="33.83203125" style="4" customWidth="1"/>
    <col min="267" max="268" width="7.33203125" style="4" customWidth="1"/>
    <col min="269" max="270" width="8.33203125" style="4" customWidth="1"/>
    <col min="271" max="276" width="8.1640625" style="4" customWidth="1"/>
    <col min="277" max="520" width="8.83203125" style="4"/>
    <col min="521" max="521" width="5.1640625" style="4" customWidth="1"/>
    <col min="522" max="522" width="33.83203125" style="4" customWidth="1"/>
    <col min="523" max="524" width="7.33203125" style="4" customWidth="1"/>
    <col min="525" max="526" width="8.33203125" style="4" customWidth="1"/>
    <col min="527" max="532" width="8.1640625" style="4" customWidth="1"/>
    <col min="533" max="776" width="8.83203125" style="4"/>
    <col min="777" max="777" width="5.1640625" style="4" customWidth="1"/>
    <col min="778" max="778" width="33.83203125" style="4" customWidth="1"/>
    <col min="779" max="780" width="7.33203125" style="4" customWidth="1"/>
    <col min="781" max="782" width="8.33203125" style="4" customWidth="1"/>
    <col min="783" max="788" width="8.1640625" style="4" customWidth="1"/>
    <col min="789" max="1032" width="8.83203125" style="4"/>
    <col min="1033" max="1033" width="5.1640625" style="4" customWidth="1"/>
    <col min="1034" max="1034" width="33.83203125" style="4" customWidth="1"/>
    <col min="1035" max="1036" width="7.33203125" style="4" customWidth="1"/>
    <col min="1037" max="1038" width="8.33203125" style="4" customWidth="1"/>
    <col min="1039" max="1044" width="8.1640625" style="4" customWidth="1"/>
    <col min="1045" max="1288" width="8.83203125" style="4"/>
    <col min="1289" max="1289" width="5.1640625" style="4" customWidth="1"/>
    <col min="1290" max="1290" width="33.83203125" style="4" customWidth="1"/>
    <col min="1291" max="1292" width="7.33203125" style="4" customWidth="1"/>
    <col min="1293" max="1294" width="8.33203125" style="4" customWidth="1"/>
    <col min="1295" max="1300" width="8.1640625" style="4" customWidth="1"/>
    <col min="1301" max="1544" width="8.83203125" style="4"/>
    <col min="1545" max="1545" width="5.1640625" style="4" customWidth="1"/>
    <col min="1546" max="1546" width="33.83203125" style="4" customWidth="1"/>
    <col min="1547" max="1548" width="7.33203125" style="4" customWidth="1"/>
    <col min="1549" max="1550" width="8.33203125" style="4" customWidth="1"/>
    <col min="1551" max="1556" width="8.1640625" style="4" customWidth="1"/>
    <col min="1557" max="1800" width="8.83203125" style="4"/>
    <col min="1801" max="1801" width="5.1640625" style="4" customWidth="1"/>
    <col min="1802" max="1802" width="33.83203125" style="4" customWidth="1"/>
    <col min="1803" max="1804" width="7.33203125" style="4" customWidth="1"/>
    <col min="1805" max="1806" width="8.33203125" style="4" customWidth="1"/>
    <col min="1807" max="1812" width="8.1640625" style="4" customWidth="1"/>
    <col min="1813" max="2056" width="8.83203125" style="4"/>
    <col min="2057" max="2057" width="5.1640625" style="4" customWidth="1"/>
    <col min="2058" max="2058" width="33.83203125" style="4" customWidth="1"/>
    <col min="2059" max="2060" width="7.33203125" style="4" customWidth="1"/>
    <col min="2061" max="2062" width="8.33203125" style="4" customWidth="1"/>
    <col min="2063" max="2068" width="8.1640625" style="4" customWidth="1"/>
    <col min="2069" max="2312" width="8.83203125" style="4"/>
    <col min="2313" max="2313" width="5.1640625" style="4" customWidth="1"/>
    <col min="2314" max="2314" width="33.83203125" style="4" customWidth="1"/>
    <col min="2315" max="2316" width="7.33203125" style="4" customWidth="1"/>
    <col min="2317" max="2318" width="8.33203125" style="4" customWidth="1"/>
    <col min="2319" max="2324" width="8.1640625" style="4" customWidth="1"/>
    <col min="2325" max="2568" width="8.83203125" style="4"/>
    <col min="2569" max="2569" width="5.1640625" style="4" customWidth="1"/>
    <col min="2570" max="2570" width="33.83203125" style="4" customWidth="1"/>
    <col min="2571" max="2572" width="7.33203125" style="4" customWidth="1"/>
    <col min="2573" max="2574" width="8.33203125" style="4" customWidth="1"/>
    <col min="2575" max="2580" width="8.1640625" style="4" customWidth="1"/>
    <col min="2581" max="2824" width="8.83203125" style="4"/>
    <col min="2825" max="2825" width="5.1640625" style="4" customWidth="1"/>
    <col min="2826" max="2826" width="33.83203125" style="4" customWidth="1"/>
    <col min="2827" max="2828" width="7.33203125" style="4" customWidth="1"/>
    <col min="2829" max="2830" width="8.33203125" style="4" customWidth="1"/>
    <col min="2831" max="2836" width="8.1640625" style="4" customWidth="1"/>
    <col min="2837" max="3080" width="8.83203125" style="4"/>
    <col min="3081" max="3081" width="5.1640625" style="4" customWidth="1"/>
    <col min="3082" max="3082" width="33.83203125" style="4" customWidth="1"/>
    <col min="3083" max="3084" width="7.33203125" style="4" customWidth="1"/>
    <col min="3085" max="3086" width="8.33203125" style="4" customWidth="1"/>
    <col min="3087" max="3092" width="8.1640625" style="4" customWidth="1"/>
    <col min="3093" max="3336" width="8.83203125" style="4"/>
    <col min="3337" max="3337" width="5.1640625" style="4" customWidth="1"/>
    <col min="3338" max="3338" width="33.83203125" style="4" customWidth="1"/>
    <col min="3339" max="3340" width="7.33203125" style="4" customWidth="1"/>
    <col min="3341" max="3342" width="8.33203125" style="4" customWidth="1"/>
    <col min="3343" max="3348" width="8.1640625" style="4" customWidth="1"/>
    <col min="3349" max="3592" width="8.83203125" style="4"/>
    <col min="3593" max="3593" width="5.1640625" style="4" customWidth="1"/>
    <col min="3594" max="3594" width="33.83203125" style="4" customWidth="1"/>
    <col min="3595" max="3596" width="7.33203125" style="4" customWidth="1"/>
    <col min="3597" max="3598" width="8.33203125" style="4" customWidth="1"/>
    <col min="3599" max="3604" width="8.1640625" style="4" customWidth="1"/>
    <col min="3605" max="3848" width="8.83203125" style="4"/>
    <col min="3849" max="3849" width="5.1640625" style="4" customWidth="1"/>
    <col min="3850" max="3850" width="33.83203125" style="4" customWidth="1"/>
    <col min="3851" max="3852" width="7.33203125" style="4" customWidth="1"/>
    <col min="3853" max="3854" width="8.33203125" style="4" customWidth="1"/>
    <col min="3855" max="3860" width="8.1640625" style="4" customWidth="1"/>
    <col min="3861" max="4104" width="8.83203125" style="4"/>
    <col min="4105" max="4105" width="5.1640625" style="4" customWidth="1"/>
    <col min="4106" max="4106" width="33.83203125" style="4" customWidth="1"/>
    <col min="4107" max="4108" width="7.33203125" style="4" customWidth="1"/>
    <col min="4109" max="4110" width="8.33203125" style="4" customWidth="1"/>
    <col min="4111" max="4116" width="8.1640625" style="4" customWidth="1"/>
    <col min="4117" max="4360" width="8.83203125" style="4"/>
    <col min="4361" max="4361" width="5.1640625" style="4" customWidth="1"/>
    <col min="4362" max="4362" width="33.83203125" style="4" customWidth="1"/>
    <col min="4363" max="4364" width="7.33203125" style="4" customWidth="1"/>
    <col min="4365" max="4366" width="8.33203125" style="4" customWidth="1"/>
    <col min="4367" max="4372" width="8.1640625" style="4" customWidth="1"/>
    <col min="4373" max="4616" width="8.83203125" style="4"/>
    <col min="4617" max="4617" width="5.1640625" style="4" customWidth="1"/>
    <col min="4618" max="4618" width="33.83203125" style="4" customWidth="1"/>
    <col min="4619" max="4620" width="7.33203125" style="4" customWidth="1"/>
    <col min="4621" max="4622" width="8.33203125" style="4" customWidth="1"/>
    <col min="4623" max="4628" width="8.1640625" style="4" customWidth="1"/>
    <col min="4629" max="4872" width="8.83203125" style="4"/>
    <col min="4873" max="4873" width="5.1640625" style="4" customWidth="1"/>
    <col min="4874" max="4874" width="33.83203125" style="4" customWidth="1"/>
    <col min="4875" max="4876" width="7.33203125" style="4" customWidth="1"/>
    <col min="4877" max="4878" width="8.33203125" style="4" customWidth="1"/>
    <col min="4879" max="4884" width="8.1640625" style="4" customWidth="1"/>
    <col min="4885" max="5128" width="8.83203125" style="4"/>
    <col min="5129" max="5129" width="5.1640625" style="4" customWidth="1"/>
    <col min="5130" max="5130" width="33.83203125" style="4" customWidth="1"/>
    <col min="5131" max="5132" width="7.33203125" style="4" customWidth="1"/>
    <col min="5133" max="5134" width="8.33203125" style="4" customWidth="1"/>
    <col min="5135" max="5140" width="8.1640625" style="4" customWidth="1"/>
    <col min="5141" max="5384" width="8.83203125" style="4"/>
    <col min="5385" max="5385" width="5.1640625" style="4" customWidth="1"/>
    <col min="5386" max="5386" width="33.83203125" style="4" customWidth="1"/>
    <col min="5387" max="5388" width="7.33203125" style="4" customWidth="1"/>
    <col min="5389" max="5390" width="8.33203125" style="4" customWidth="1"/>
    <col min="5391" max="5396" width="8.1640625" style="4" customWidth="1"/>
    <col min="5397" max="5640" width="8.83203125" style="4"/>
    <col min="5641" max="5641" width="5.1640625" style="4" customWidth="1"/>
    <col min="5642" max="5642" width="33.83203125" style="4" customWidth="1"/>
    <col min="5643" max="5644" width="7.33203125" style="4" customWidth="1"/>
    <col min="5645" max="5646" width="8.33203125" style="4" customWidth="1"/>
    <col min="5647" max="5652" width="8.1640625" style="4" customWidth="1"/>
    <col min="5653" max="5896" width="8.83203125" style="4"/>
    <col min="5897" max="5897" width="5.1640625" style="4" customWidth="1"/>
    <col min="5898" max="5898" width="33.83203125" style="4" customWidth="1"/>
    <col min="5899" max="5900" width="7.33203125" style="4" customWidth="1"/>
    <col min="5901" max="5902" width="8.33203125" style="4" customWidth="1"/>
    <col min="5903" max="5908" width="8.1640625" style="4" customWidth="1"/>
    <col min="5909" max="6152" width="8.83203125" style="4"/>
    <col min="6153" max="6153" width="5.1640625" style="4" customWidth="1"/>
    <col min="6154" max="6154" width="33.83203125" style="4" customWidth="1"/>
    <col min="6155" max="6156" width="7.33203125" style="4" customWidth="1"/>
    <col min="6157" max="6158" width="8.33203125" style="4" customWidth="1"/>
    <col min="6159" max="6164" width="8.1640625" style="4" customWidth="1"/>
    <col min="6165" max="6408" width="8.83203125" style="4"/>
    <col min="6409" max="6409" width="5.1640625" style="4" customWidth="1"/>
    <col min="6410" max="6410" width="33.83203125" style="4" customWidth="1"/>
    <col min="6411" max="6412" width="7.33203125" style="4" customWidth="1"/>
    <col min="6413" max="6414" width="8.33203125" style="4" customWidth="1"/>
    <col min="6415" max="6420" width="8.1640625" style="4" customWidth="1"/>
    <col min="6421" max="6664" width="8.83203125" style="4"/>
    <col min="6665" max="6665" width="5.1640625" style="4" customWidth="1"/>
    <col min="6666" max="6666" width="33.83203125" style="4" customWidth="1"/>
    <col min="6667" max="6668" width="7.33203125" style="4" customWidth="1"/>
    <col min="6669" max="6670" width="8.33203125" style="4" customWidth="1"/>
    <col min="6671" max="6676" width="8.1640625" style="4" customWidth="1"/>
    <col min="6677" max="6920" width="8.83203125" style="4"/>
    <col min="6921" max="6921" width="5.1640625" style="4" customWidth="1"/>
    <col min="6922" max="6922" width="33.83203125" style="4" customWidth="1"/>
    <col min="6923" max="6924" width="7.33203125" style="4" customWidth="1"/>
    <col min="6925" max="6926" width="8.33203125" style="4" customWidth="1"/>
    <col min="6927" max="6932" width="8.1640625" style="4" customWidth="1"/>
    <col min="6933" max="7176" width="8.83203125" style="4"/>
    <col min="7177" max="7177" width="5.1640625" style="4" customWidth="1"/>
    <col min="7178" max="7178" width="33.83203125" style="4" customWidth="1"/>
    <col min="7179" max="7180" width="7.33203125" style="4" customWidth="1"/>
    <col min="7181" max="7182" width="8.33203125" style="4" customWidth="1"/>
    <col min="7183" max="7188" width="8.1640625" style="4" customWidth="1"/>
    <col min="7189" max="7432" width="8.83203125" style="4"/>
    <col min="7433" max="7433" width="5.1640625" style="4" customWidth="1"/>
    <col min="7434" max="7434" width="33.83203125" style="4" customWidth="1"/>
    <col min="7435" max="7436" width="7.33203125" style="4" customWidth="1"/>
    <col min="7437" max="7438" width="8.33203125" style="4" customWidth="1"/>
    <col min="7439" max="7444" width="8.1640625" style="4" customWidth="1"/>
    <col min="7445" max="7688" width="8.83203125" style="4"/>
    <col min="7689" max="7689" width="5.1640625" style="4" customWidth="1"/>
    <col min="7690" max="7690" width="33.83203125" style="4" customWidth="1"/>
    <col min="7691" max="7692" width="7.33203125" style="4" customWidth="1"/>
    <col min="7693" max="7694" width="8.33203125" style="4" customWidth="1"/>
    <col min="7695" max="7700" width="8.1640625" style="4" customWidth="1"/>
    <col min="7701" max="7944" width="8.83203125" style="4"/>
    <col min="7945" max="7945" width="5.1640625" style="4" customWidth="1"/>
    <col min="7946" max="7946" width="33.83203125" style="4" customWidth="1"/>
    <col min="7947" max="7948" width="7.33203125" style="4" customWidth="1"/>
    <col min="7949" max="7950" width="8.33203125" style="4" customWidth="1"/>
    <col min="7951" max="7956" width="8.1640625" style="4" customWidth="1"/>
    <col min="7957" max="8200" width="8.83203125" style="4"/>
    <col min="8201" max="8201" width="5.1640625" style="4" customWidth="1"/>
    <col min="8202" max="8202" width="33.83203125" style="4" customWidth="1"/>
    <col min="8203" max="8204" width="7.33203125" style="4" customWidth="1"/>
    <col min="8205" max="8206" width="8.33203125" style="4" customWidth="1"/>
    <col min="8207" max="8212" width="8.1640625" style="4" customWidth="1"/>
    <col min="8213" max="8456" width="8.83203125" style="4"/>
    <col min="8457" max="8457" width="5.1640625" style="4" customWidth="1"/>
    <col min="8458" max="8458" width="33.83203125" style="4" customWidth="1"/>
    <col min="8459" max="8460" width="7.33203125" style="4" customWidth="1"/>
    <col min="8461" max="8462" width="8.33203125" style="4" customWidth="1"/>
    <col min="8463" max="8468" width="8.1640625" style="4" customWidth="1"/>
    <col min="8469" max="8712" width="8.83203125" style="4"/>
    <col min="8713" max="8713" width="5.1640625" style="4" customWidth="1"/>
    <col min="8714" max="8714" width="33.83203125" style="4" customWidth="1"/>
    <col min="8715" max="8716" width="7.33203125" style="4" customWidth="1"/>
    <col min="8717" max="8718" width="8.33203125" style="4" customWidth="1"/>
    <col min="8719" max="8724" width="8.1640625" style="4" customWidth="1"/>
    <col min="8725" max="8968" width="8.83203125" style="4"/>
    <col min="8969" max="8969" width="5.1640625" style="4" customWidth="1"/>
    <col min="8970" max="8970" width="33.83203125" style="4" customWidth="1"/>
    <col min="8971" max="8972" width="7.33203125" style="4" customWidth="1"/>
    <col min="8973" max="8974" width="8.33203125" style="4" customWidth="1"/>
    <col min="8975" max="8980" width="8.1640625" style="4" customWidth="1"/>
    <col min="8981" max="9224" width="8.83203125" style="4"/>
    <col min="9225" max="9225" width="5.1640625" style="4" customWidth="1"/>
    <col min="9226" max="9226" width="33.83203125" style="4" customWidth="1"/>
    <col min="9227" max="9228" width="7.33203125" style="4" customWidth="1"/>
    <col min="9229" max="9230" width="8.33203125" style="4" customWidth="1"/>
    <col min="9231" max="9236" width="8.1640625" style="4" customWidth="1"/>
    <col min="9237" max="9480" width="8.83203125" style="4"/>
    <col min="9481" max="9481" width="5.1640625" style="4" customWidth="1"/>
    <col min="9482" max="9482" width="33.83203125" style="4" customWidth="1"/>
    <col min="9483" max="9484" width="7.33203125" style="4" customWidth="1"/>
    <col min="9485" max="9486" width="8.33203125" style="4" customWidth="1"/>
    <col min="9487" max="9492" width="8.1640625" style="4" customWidth="1"/>
    <col min="9493" max="9736" width="8.83203125" style="4"/>
    <col min="9737" max="9737" width="5.1640625" style="4" customWidth="1"/>
    <col min="9738" max="9738" width="33.83203125" style="4" customWidth="1"/>
    <col min="9739" max="9740" width="7.33203125" style="4" customWidth="1"/>
    <col min="9741" max="9742" width="8.33203125" style="4" customWidth="1"/>
    <col min="9743" max="9748" width="8.1640625" style="4" customWidth="1"/>
    <col min="9749" max="9992" width="8.83203125" style="4"/>
    <col min="9993" max="9993" width="5.1640625" style="4" customWidth="1"/>
    <col min="9994" max="9994" width="33.83203125" style="4" customWidth="1"/>
    <col min="9995" max="9996" width="7.33203125" style="4" customWidth="1"/>
    <col min="9997" max="9998" width="8.33203125" style="4" customWidth="1"/>
    <col min="9999" max="10004" width="8.1640625" style="4" customWidth="1"/>
    <col min="10005" max="10248" width="8.83203125" style="4"/>
    <col min="10249" max="10249" width="5.1640625" style="4" customWidth="1"/>
    <col min="10250" max="10250" width="33.83203125" style="4" customWidth="1"/>
    <col min="10251" max="10252" width="7.33203125" style="4" customWidth="1"/>
    <col min="10253" max="10254" width="8.33203125" style="4" customWidth="1"/>
    <col min="10255" max="10260" width="8.1640625" style="4" customWidth="1"/>
    <col min="10261" max="10504" width="8.83203125" style="4"/>
    <col min="10505" max="10505" width="5.1640625" style="4" customWidth="1"/>
    <col min="10506" max="10506" width="33.83203125" style="4" customWidth="1"/>
    <col min="10507" max="10508" width="7.33203125" style="4" customWidth="1"/>
    <col min="10509" max="10510" width="8.33203125" style="4" customWidth="1"/>
    <col min="10511" max="10516" width="8.1640625" style="4" customWidth="1"/>
    <col min="10517" max="10760" width="8.83203125" style="4"/>
    <col min="10761" max="10761" width="5.1640625" style="4" customWidth="1"/>
    <col min="10762" max="10762" width="33.83203125" style="4" customWidth="1"/>
    <col min="10763" max="10764" width="7.33203125" style="4" customWidth="1"/>
    <col min="10765" max="10766" width="8.33203125" style="4" customWidth="1"/>
    <col min="10767" max="10772" width="8.1640625" style="4" customWidth="1"/>
    <col min="10773" max="11016" width="8.83203125" style="4"/>
    <col min="11017" max="11017" width="5.1640625" style="4" customWidth="1"/>
    <col min="11018" max="11018" width="33.83203125" style="4" customWidth="1"/>
    <col min="11019" max="11020" width="7.33203125" style="4" customWidth="1"/>
    <col min="11021" max="11022" width="8.33203125" style="4" customWidth="1"/>
    <col min="11023" max="11028" width="8.1640625" style="4" customWidth="1"/>
    <col min="11029" max="11272" width="8.83203125" style="4"/>
    <col min="11273" max="11273" width="5.1640625" style="4" customWidth="1"/>
    <col min="11274" max="11274" width="33.83203125" style="4" customWidth="1"/>
    <col min="11275" max="11276" width="7.33203125" style="4" customWidth="1"/>
    <col min="11277" max="11278" width="8.33203125" style="4" customWidth="1"/>
    <col min="11279" max="11284" width="8.1640625" style="4" customWidth="1"/>
    <col min="11285" max="11528" width="8.83203125" style="4"/>
    <col min="11529" max="11529" width="5.1640625" style="4" customWidth="1"/>
    <col min="11530" max="11530" width="33.83203125" style="4" customWidth="1"/>
    <col min="11531" max="11532" width="7.33203125" style="4" customWidth="1"/>
    <col min="11533" max="11534" width="8.33203125" style="4" customWidth="1"/>
    <col min="11535" max="11540" width="8.1640625" style="4" customWidth="1"/>
    <col min="11541" max="11784" width="8.83203125" style="4"/>
    <col min="11785" max="11785" width="5.1640625" style="4" customWidth="1"/>
    <col min="11786" max="11786" width="33.83203125" style="4" customWidth="1"/>
    <col min="11787" max="11788" width="7.33203125" style="4" customWidth="1"/>
    <col min="11789" max="11790" width="8.33203125" style="4" customWidth="1"/>
    <col min="11791" max="11796" width="8.1640625" style="4" customWidth="1"/>
    <col min="11797" max="12040" width="8.83203125" style="4"/>
    <col min="12041" max="12041" width="5.1640625" style="4" customWidth="1"/>
    <col min="12042" max="12042" width="33.83203125" style="4" customWidth="1"/>
    <col min="12043" max="12044" width="7.33203125" style="4" customWidth="1"/>
    <col min="12045" max="12046" width="8.33203125" style="4" customWidth="1"/>
    <col min="12047" max="12052" width="8.1640625" style="4" customWidth="1"/>
    <col min="12053" max="12296" width="8.83203125" style="4"/>
    <col min="12297" max="12297" width="5.1640625" style="4" customWidth="1"/>
    <col min="12298" max="12298" width="33.83203125" style="4" customWidth="1"/>
    <col min="12299" max="12300" width="7.33203125" style="4" customWidth="1"/>
    <col min="12301" max="12302" width="8.33203125" style="4" customWidth="1"/>
    <col min="12303" max="12308" width="8.1640625" style="4" customWidth="1"/>
    <col min="12309" max="12552" width="8.83203125" style="4"/>
    <col min="12553" max="12553" width="5.1640625" style="4" customWidth="1"/>
    <col min="12554" max="12554" width="33.83203125" style="4" customWidth="1"/>
    <col min="12555" max="12556" width="7.33203125" style="4" customWidth="1"/>
    <col min="12557" max="12558" width="8.33203125" style="4" customWidth="1"/>
    <col min="12559" max="12564" width="8.1640625" style="4" customWidth="1"/>
    <col min="12565" max="12808" width="8.83203125" style="4"/>
    <col min="12809" max="12809" width="5.1640625" style="4" customWidth="1"/>
    <col min="12810" max="12810" width="33.83203125" style="4" customWidth="1"/>
    <col min="12811" max="12812" width="7.33203125" style="4" customWidth="1"/>
    <col min="12813" max="12814" width="8.33203125" style="4" customWidth="1"/>
    <col min="12815" max="12820" width="8.1640625" style="4" customWidth="1"/>
    <col min="12821" max="13064" width="8.83203125" style="4"/>
    <col min="13065" max="13065" width="5.1640625" style="4" customWidth="1"/>
    <col min="13066" max="13066" width="33.83203125" style="4" customWidth="1"/>
    <col min="13067" max="13068" width="7.33203125" style="4" customWidth="1"/>
    <col min="13069" max="13070" width="8.33203125" style="4" customWidth="1"/>
    <col min="13071" max="13076" width="8.1640625" style="4" customWidth="1"/>
    <col min="13077" max="13320" width="8.83203125" style="4"/>
    <col min="13321" max="13321" width="5.1640625" style="4" customWidth="1"/>
    <col min="13322" max="13322" width="33.83203125" style="4" customWidth="1"/>
    <col min="13323" max="13324" width="7.33203125" style="4" customWidth="1"/>
    <col min="13325" max="13326" width="8.33203125" style="4" customWidth="1"/>
    <col min="13327" max="13332" width="8.1640625" style="4" customWidth="1"/>
    <col min="13333" max="13576" width="8.83203125" style="4"/>
    <col min="13577" max="13577" width="5.1640625" style="4" customWidth="1"/>
    <col min="13578" max="13578" width="33.83203125" style="4" customWidth="1"/>
    <col min="13579" max="13580" width="7.33203125" style="4" customWidth="1"/>
    <col min="13581" max="13582" width="8.33203125" style="4" customWidth="1"/>
    <col min="13583" max="13588" width="8.1640625" style="4" customWidth="1"/>
    <col min="13589" max="13832" width="8.83203125" style="4"/>
    <col min="13833" max="13833" width="5.1640625" style="4" customWidth="1"/>
    <col min="13834" max="13834" width="33.83203125" style="4" customWidth="1"/>
    <col min="13835" max="13836" width="7.33203125" style="4" customWidth="1"/>
    <col min="13837" max="13838" width="8.33203125" style="4" customWidth="1"/>
    <col min="13839" max="13844" width="8.1640625" style="4" customWidth="1"/>
    <col min="13845" max="14088" width="8.83203125" style="4"/>
    <col min="14089" max="14089" width="5.1640625" style="4" customWidth="1"/>
    <col min="14090" max="14090" width="33.83203125" style="4" customWidth="1"/>
    <col min="14091" max="14092" width="7.33203125" style="4" customWidth="1"/>
    <col min="14093" max="14094" width="8.33203125" style="4" customWidth="1"/>
    <col min="14095" max="14100" width="8.1640625" style="4" customWidth="1"/>
    <col min="14101" max="14344" width="8.83203125" style="4"/>
    <col min="14345" max="14345" width="5.1640625" style="4" customWidth="1"/>
    <col min="14346" max="14346" width="33.83203125" style="4" customWidth="1"/>
    <col min="14347" max="14348" width="7.33203125" style="4" customWidth="1"/>
    <col min="14349" max="14350" width="8.33203125" style="4" customWidth="1"/>
    <col min="14351" max="14356" width="8.1640625" style="4" customWidth="1"/>
    <col min="14357" max="14600" width="8.83203125" style="4"/>
    <col min="14601" max="14601" width="5.1640625" style="4" customWidth="1"/>
    <col min="14602" max="14602" width="33.83203125" style="4" customWidth="1"/>
    <col min="14603" max="14604" width="7.33203125" style="4" customWidth="1"/>
    <col min="14605" max="14606" width="8.33203125" style="4" customWidth="1"/>
    <col min="14607" max="14612" width="8.1640625" style="4" customWidth="1"/>
    <col min="14613" max="14856" width="8.83203125" style="4"/>
    <col min="14857" max="14857" width="5.1640625" style="4" customWidth="1"/>
    <col min="14858" max="14858" width="33.83203125" style="4" customWidth="1"/>
    <col min="14859" max="14860" width="7.33203125" style="4" customWidth="1"/>
    <col min="14861" max="14862" width="8.33203125" style="4" customWidth="1"/>
    <col min="14863" max="14868" width="8.1640625" style="4" customWidth="1"/>
    <col min="14869" max="15112" width="8.83203125" style="4"/>
    <col min="15113" max="15113" width="5.1640625" style="4" customWidth="1"/>
    <col min="15114" max="15114" width="33.83203125" style="4" customWidth="1"/>
    <col min="15115" max="15116" width="7.33203125" style="4" customWidth="1"/>
    <col min="15117" max="15118" width="8.33203125" style="4" customWidth="1"/>
    <col min="15119" max="15124" width="8.1640625" style="4" customWidth="1"/>
    <col min="15125" max="15368" width="8.83203125" style="4"/>
    <col min="15369" max="15369" width="5.1640625" style="4" customWidth="1"/>
    <col min="15370" max="15370" width="33.83203125" style="4" customWidth="1"/>
    <col min="15371" max="15372" width="7.33203125" style="4" customWidth="1"/>
    <col min="15373" max="15374" width="8.33203125" style="4" customWidth="1"/>
    <col min="15375" max="15380" width="8.1640625" style="4" customWidth="1"/>
    <col min="15381" max="15624" width="8.83203125" style="4"/>
    <col min="15625" max="15625" width="5.1640625" style="4" customWidth="1"/>
    <col min="15626" max="15626" width="33.83203125" style="4" customWidth="1"/>
    <col min="15627" max="15628" width="7.33203125" style="4" customWidth="1"/>
    <col min="15629" max="15630" width="8.33203125" style="4" customWidth="1"/>
    <col min="15631" max="15636" width="8.1640625" style="4" customWidth="1"/>
    <col min="15637" max="15880" width="8.83203125" style="4"/>
    <col min="15881" max="15881" width="5.1640625" style="4" customWidth="1"/>
    <col min="15882" max="15882" width="33.83203125" style="4" customWidth="1"/>
    <col min="15883" max="15884" width="7.33203125" style="4" customWidth="1"/>
    <col min="15885" max="15886" width="8.33203125" style="4" customWidth="1"/>
    <col min="15887" max="15892" width="8.1640625" style="4" customWidth="1"/>
    <col min="15893" max="16136" width="8.83203125" style="4"/>
    <col min="16137" max="16137" width="5.1640625" style="4" customWidth="1"/>
    <col min="16138" max="16138" width="33.83203125" style="4" customWidth="1"/>
    <col min="16139" max="16140" width="7.33203125" style="4" customWidth="1"/>
    <col min="16141" max="16142" width="8.33203125" style="4" customWidth="1"/>
    <col min="16143" max="16148" width="8.1640625" style="4" customWidth="1"/>
    <col min="16149" max="16384" width="8.83203125" style="4"/>
  </cols>
  <sheetData>
    <row r="1" spans="3:20" ht="23" x14ac:dyDescent="0.25">
      <c r="C1" s="2" t="s">
        <v>7</v>
      </c>
    </row>
    <row r="2" spans="3:20" ht="23.25" customHeight="1" x14ac:dyDescent="0.25">
      <c r="C2" s="362" t="s">
        <v>8</v>
      </c>
      <c r="D2" s="362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62"/>
    </row>
    <row r="3" spans="3:20" ht="23.25" customHeight="1" x14ac:dyDescent="0.25">
      <c r="C3" s="362" t="s">
        <v>9</v>
      </c>
      <c r="D3" s="362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62"/>
    </row>
    <row r="4" spans="3:20" ht="23.25" customHeight="1" x14ac:dyDescent="0.25">
      <c r="C4" s="362" t="s">
        <v>308</v>
      </c>
      <c r="D4" s="362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62"/>
    </row>
    <row r="5" spans="3:20" ht="8.25" customHeight="1" x14ac:dyDescent="0.15"/>
    <row r="6" spans="3:20" ht="27" customHeight="1" x14ac:dyDescent="0.15">
      <c r="C6" s="364" t="s">
        <v>303</v>
      </c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63"/>
    </row>
    <row r="7" spans="3:20" ht="5.25" customHeight="1" x14ac:dyDescent="0.15">
      <c r="D7" s="4"/>
    </row>
    <row r="8" spans="3:20" ht="18.75" customHeight="1" x14ac:dyDescent="0.15">
      <c r="C8" s="5"/>
      <c r="D8" s="6"/>
      <c r="E8" s="6"/>
      <c r="F8" s="6"/>
      <c r="G8" s="6"/>
      <c r="H8" s="6"/>
      <c r="I8" s="6"/>
      <c r="J8" s="6"/>
      <c r="K8" s="6"/>
      <c r="L8" s="7"/>
      <c r="M8" s="369" t="s">
        <v>297</v>
      </c>
      <c r="N8" s="371"/>
      <c r="O8" s="371"/>
      <c r="P8" s="371"/>
      <c r="Q8" s="371"/>
      <c r="R8" s="371"/>
      <c r="S8" s="371"/>
      <c r="T8" s="368"/>
    </row>
    <row r="9" spans="3:20" ht="18.75" customHeight="1" x14ac:dyDescent="0.15">
      <c r="C9" s="8"/>
      <c r="D9" s="9"/>
      <c r="E9" s="9"/>
      <c r="F9" s="9"/>
      <c r="G9" s="9"/>
      <c r="H9" s="9"/>
      <c r="I9" s="9"/>
      <c r="J9" s="9"/>
      <c r="K9" s="9"/>
      <c r="L9" s="9"/>
      <c r="M9" s="369" t="s">
        <v>10</v>
      </c>
      <c r="N9" s="370"/>
      <c r="O9" s="370"/>
      <c r="P9" s="371"/>
      <c r="Q9" s="371"/>
      <c r="R9" s="371"/>
      <c r="S9" s="371"/>
      <c r="T9" s="368"/>
    </row>
    <row r="10" spans="3:20" s="11" customFormat="1" ht="29.25" customHeight="1" x14ac:dyDescent="0.2">
      <c r="C10" s="10"/>
      <c r="D10" s="358"/>
      <c r="E10" s="358"/>
      <c r="F10" s="358"/>
      <c r="G10" s="358"/>
      <c r="H10" s="358"/>
      <c r="I10" s="358"/>
      <c r="J10" s="358"/>
      <c r="K10" s="358"/>
      <c r="L10" s="60"/>
      <c r="M10" s="359" t="s">
        <v>11</v>
      </c>
      <c r="N10" s="359"/>
      <c r="O10" s="359"/>
      <c r="P10" s="366" t="s">
        <v>283</v>
      </c>
      <c r="Q10" s="367"/>
      <c r="R10" s="367"/>
      <c r="S10" s="367"/>
      <c r="T10" s="368"/>
    </row>
    <row r="11" spans="3:20" s="11" customFormat="1" ht="15.75" customHeight="1" x14ac:dyDescent="0.2">
      <c r="C11" s="42" t="s">
        <v>12</v>
      </c>
      <c r="D11" s="43">
        <v>2000</v>
      </c>
      <c r="E11" s="43">
        <v>2005</v>
      </c>
      <c r="F11" s="43">
        <v>2005</v>
      </c>
      <c r="G11" s="344">
        <v>2010</v>
      </c>
      <c r="H11" s="345"/>
      <c r="I11" s="344">
        <v>2010</v>
      </c>
      <c r="J11" s="345"/>
      <c r="K11" s="344">
        <v>2015</v>
      </c>
      <c r="L11" s="345"/>
      <c r="M11" s="43" t="s">
        <v>118</v>
      </c>
      <c r="N11" s="43" t="s">
        <v>118</v>
      </c>
      <c r="O11" s="43" t="s">
        <v>119</v>
      </c>
      <c r="P11" s="43" t="s">
        <v>118</v>
      </c>
      <c r="Q11" s="43" t="s">
        <v>118</v>
      </c>
      <c r="R11" s="43" t="s">
        <v>119</v>
      </c>
      <c r="S11" s="78" t="s">
        <v>120</v>
      </c>
      <c r="T11" s="79"/>
    </row>
    <row r="12" spans="3:20" s="11" customFormat="1" ht="24.75" customHeight="1" thickBot="1" x14ac:dyDescent="0.25">
      <c r="C12" s="44"/>
      <c r="D12" s="45"/>
      <c r="E12" s="45"/>
      <c r="F12" s="45"/>
      <c r="G12" s="342" t="s">
        <v>296</v>
      </c>
      <c r="H12" s="343"/>
      <c r="I12" s="342" t="s">
        <v>283</v>
      </c>
      <c r="J12" s="343"/>
      <c r="K12" s="342" t="s">
        <v>296</v>
      </c>
      <c r="L12" s="343"/>
      <c r="M12" s="45" t="s">
        <v>121</v>
      </c>
      <c r="N12" s="45" t="s">
        <v>122</v>
      </c>
      <c r="O12" s="45" t="s">
        <v>123</v>
      </c>
      <c r="P12" s="45" t="s">
        <v>121</v>
      </c>
      <c r="Q12" s="45" t="s">
        <v>122</v>
      </c>
      <c r="R12" s="45" t="s">
        <v>123</v>
      </c>
      <c r="S12" s="73"/>
      <c r="T12" s="67"/>
    </row>
    <row r="13" spans="3:20" s="11" customFormat="1" ht="21" customHeight="1" x14ac:dyDescent="0.2">
      <c r="C13" s="168" t="s">
        <v>13</v>
      </c>
      <c r="D13" s="169"/>
      <c r="E13" s="169"/>
      <c r="F13" s="169"/>
      <c r="G13" s="170"/>
      <c r="H13" s="59"/>
      <c r="I13" s="170"/>
      <c r="J13" s="59"/>
      <c r="M13" s="169"/>
      <c r="N13" s="169"/>
      <c r="O13" s="169"/>
      <c r="P13" s="169"/>
      <c r="Q13" s="169"/>
      <c r="R13" s="169"/>
      <c r="S13" s="170"/>
      <c r="T13" s="59"/>
    </row>
    <row r="14" spans="3:20" s="11" customFormat="1" ht="21" customHeight="1" x14ac:dyDescent="0.2">
      <c r="C14" s="15" t="s">
        <v>14</v>
      </c>
      <c r="D14" s="214">
        <v>10</v>
      </c>
      <c r="E14" s="214" t="s">
        <v>15</v>
      </c>
      <c r="F14" s="16" t="s">
        <v>15</v>
      </c>
      <c r="G14" s="210"/>
      <c r="H14" s="176"/>
      <c r="I14" s="175"/>
      <c r="J14" s="176"/>
      <c r="K14" s="210"/>
      <c r="L14" s="176"/>
      <c r="M14" s="177"/>
      <c r="N14" s="178"/>
      <c r="O14" s="178"/>
      <c r="P14" s="177"/>
      <c r="Q14" s="178"/>
      <c r="R14" s="178"/>
      <c r="S14" s="372"/>
      <c r="T14" s="373"/>
    </row>
    <row r="15" spans="3:20" s="11" customFormat="1" ht="21" customHeight="1" x14ac:dyDescent="0.2">
      <c r="C15" s="15" t="s">
        <v>16</v>
      </c>
      <c r="D15" s="214">
        <v>13</v>
      </c>
      <c r="E15" s="214" t="s">
        <v>17</v>
      </c>
      <c r="F15" s="16" t="s">
        <v>17</v>
      </c>
      <c r="G15" s="210"/>
      <c r="H15" s="176"/>
      <c r="I15" s="175"/>
      <c r="J15" s="176"/>
      <c r="K15" s="210"/>
      <c r="L15" s="176"/>
      <c r="M15" s="178"/>
      <c r="N15" s="178"/>
      <c r="O15" s="178"/>
      <c r="P15" s="178"/>
      <c r="Q15" s="178"/>
      <c r="R15" s="178"/>
      <c r="S15" s="372"/>
      <c r="T15" s="373"/>
    </row>
    <row r="16" spans="3:20" s="11" customFormat="1" ht="21" customHeight="1" x14ac:dyDescent="0.2">
      <c r="C16" s="15" t="s">
        <v>18</v>
      </c>
      <c r="D16" s="214">
        <v>70</v>
      </c>
      <c r="E16" s="214" t="s">
        <v>19</v>
      </c>
      <c r="F16" s="16" t="s">
        <v>19</v>
      </c>
      <c r="G16" s="210"/>
      <c r="H16" s="176"/>
      <c r="I16" s="175"/>
      <c r="J16" s="176"/>
      <c r="K16" s="210"/>
      <c r="L16" s="176"/>
      <c r="M16" s="178"/>
      <c r="N16" s="178"/>
      <c r="O16" s="178"/>
      <c r="P16" s="178"/>
      <c r="Q16" s="178"/>
      <c r="R16" s="178"/>
      <c r="S16" s="372"/>
      <c r="T16" s="373"/>
    </row>
    <row r="17" spans="3:21" s="11" customFormat="1" ht="21" customHeight="1" x14ac:dyDescent="0.2">
      <c r="C17" s="15" t="s">
        <v>20</v>
      </c>
      <c r="D17" s="214">
        <v>117</v>
      </c>
      <c r="E17" s="214" t="s">
        <v>21</v>
      </c>
      <c r="F17" s="16" t="s">
        <v>21</v>
      </c>
      <c r="G17" s="210"/>
      <c r="H17" s="176"/>
      <c r="I17" s="175"/>
      <c r="J17" s="176"/>
      <c r="K17" s="210"/>
      <c r="L17" s="176"/>
      <c r="M17" s="178"/>
      <c r="N17" s="178"/>
      <c r="O17" s="178"/>
      <c r="P17" s="178"/>
      <c r="Q17" s="178"/>
      <c r="R17" s="178"/>
      <c r="S17" s="372"/>
      <c r="T17" s="373"/>
    </row>
    <row r="18" spans="3:21" s="11" customFormat="1" ht="21" customHeight="1" x14ac:dyDescent="0.2">
      <c r="C18" s="15" t="s">
        <v>22</v>
      </c>
      <c r="D18" s="214">
        <v>8</v>
      </c>
      <c r="E18" s="214" t="s">
        <v>23</v>
      </c>
      <c r="F18" s="16" t="s">
        <v>23</v>
      </c>
      <c r="G18" s="210"/>
      <c r="H18" s="176"/>
      <c r="I18" s="175"/>
      <c r="J18" s="176"/>
      <c r="K18" s="210"/>
      <c r="L18" s="176"/>
      <c r="M18" s="178"/>
      <c r="N18" s="178"/>
      <c r="O18" s="178"/>
      <c r="P18" s="178"/>
      <c r="Q18" s="178"/>
      <c r="R18" s="178"/>
      <c r="S18" s="372"/>
      <c r="T18" s="373"/>
    </row>
    <row r="19" spans="3:21" s="85" customFormat="1" ht="18.75" customHeight="1" x14ac:dyDescent="0.2">
      <c r="C19" s="112" t="s">
        <v>24</v>
      </c>
      <c r="D19" s="113">
        <v>218</v>
      </c>
      <c r="E19" s="113" t="s">
        <v>25</v>
      </c>
      <c r="F19" s="113" t="s">
        <v>25</v>
      </c>
      <c r="G19" s="211">
        <v>209.19499999999999</v>
      </c>
      <c r="H19" s="114" t="s">
        <v>204</v>
      </c>
      <c r="I19" s="354">
        <v>201.089</v>
      </c>
      <c r="J19" s="345"/>
      <c r="K19" s="346">
        <v>253</v>
      </c>
      <c r="L19" s="347"/>
      <c r="M19" s="318">
        <v>80</v>
      </c>
      <c r="N19" s="318">
        <v>48</v>
      </c>
      <c r="O19" s="318">
        <v>125</v>
      </c>
      <c r="P19" s="318">
        <v>77</v>
      </c>
      <c r="Q19" s="318">
        <v>47</v>
      </c>
      <c r="R19" s="318">
        <v>121</v>
      </c>
      <c r="S19" s="346">
        <v>244</v>
      </c>
      <c r="T19" s="347"/>
      <c r="U19" s="115"/>
    </row>
    <row r="20" spans="3:21" s="11" customFormat="1" ht="16.5" customHeight="1" thickBot="1" x14ac:dyDescent="0.25">
      <c r="C20" s="37"/>
      <c r="D20" s="51"/>
      <c r="E20" s="51"/>
      <c r="F20" s="51"/>
      <c r="G20" s="212"/>
      <c r="H20" s="69"/>
      <c r="I20" s="355" t="s">
        <v>201</v>
      </c>
      <c r="J20" s="341"/>
      <c r="K20" s="348">
        <v>26.5</v>
      </c>
      <c r="L20" s="349"/>
      <c r="M20" s="319">
        <v>16</v>
      </c>
      <c r="N20" s="319">
        <v>11.2</v>
      </c>
      <c r="O20" s="319">
        <v>18.100000000000001</v>
      </c>
      <c r="P20" s="319">
        <v>15.6</v>
      </c>
      <c r="Q20" s="319">
        <v>10.5</v>
      </c>
      <c r="R20" s="319">
        <v>17.7</v>
      </c>
      <c r="S20" s="348">
        <v>25.7</v>
      </c>
      <c r="T20" s="349"/>
    </row>
    <row r="21" spans="3:21" s="11" customFormat="1" ht="24" customHeight="1" x14ac:dyDescent="0.2">
      <c r="C21" s="171" t="s">
        <v>274</v>
      </c>
      <c r="D21" s="172"/>
      <c r="E21" s="172"/>
      <c r="F21" s="172"/>
      <c r="G21" s="173"/>
      <c r="H21" s="174"/>
      <c r="I21" s="173"/>
      <c r="J21" s="174"/>
      <c r="K21" s="320"/>
      <c r="L21" s="321"/>
      <c r="M21" s="322"/>
      <c r="N21" s="322"/>
      <c r="O21" s="322"/>
      <c r="P21" s="322"/>
      <c r="Q21" s="322"/>
      <c r="R21" s="322"/>
      <c r="S21" s="320"/>
      <c r="T21" s="321"/>
    </row>
    <row r="22" spans="3:21" s="11" customFormat="1" ht="21" customHeight="1" x14ac:dyDescent="0.2">
      <c r="C22" s="15" t="s">
        <v>26</v>
      </c>
      <c r="D22" s="214">
        <v>211</v>
      </c>
      <c r="E22" s="214" t="s">
        <v>27</v>
      </c>
      <c r="F22" s="16" t="s">
        <v>27</v>
      </c>
      <c r="G22" s="105">
        <v>251.495</v>
      </c>
      <c r="H22" s="70" t="s">
        <v>236</v>
      </c>
      <c r="I22" s="105">
        <v>242.91499999999999</v>
      </c>
      <c r="J22" s="215" t="s">
        <v>228</v>
      </c>
      <c r="K22" s="240">
        <v>261</v>
      </c>
      <c r="L22" s="241">
        <v>24.7</v>
      </c>
      <c r="M22" s="242">
        <v>88</v>
      </c>
      <c r="N22" s="243">
        <v>57</v>
      </c>
      <c r="O22" s="243">
        <v>116</v>
      </c>
      <c r="P22" s="242">
        <v>84</v>
      </c>
      <c r="Q22" s="243">
        <v>54</v>
      </c>
      <c r="R22" s="243">
        <v>112</v>
      </c>
      <c r="S22" s="240">
        <v>251</v>
      </c>
      <c r="T22" s="241">
        <v>24.1</v>
      </c>
    </row>
    <row r="23" spans="3:21" s="11" customFormat="1" ht="21" customHeight="1" x14ac:dyDescent="0.2">
      <c r="C23" s="15" t="s">
        <v>28</v>
      </c>
      <c r="D23" s="214">
        <v>33</v>
      </c>
      <c r="E23" s="214" t="s">
        <v>29</v>
      </c>
      <c r="F23" s="16" t="s">
        <v>29</v>
      </c>
      <c r="G23" s="105">
        <v>42.213000000000001</v>
      </c>
      <c r="H23" s="70" t="s">
        <v>226</v>
      </c>
      <c r="I23" s="105">
        <v>41.334000000000003</v>
      </c>
      <c r="J23" s="215" t="s">
        <v>229</v>
      </c>
      <c r="K23" s="240">
        <v>47</v>
      </c>
      <c r="L23" s="241">
        <v>7.4</v>
      </c>
      <c r="M23" s="243">
        <v>22</v>
      </c>
      <c r="N23" s="243">
        <v>14</v>
      </c>
      <c r="O23" s="243">
        <v>12</v>
      </c>
      <c r="P23" s="243">
        <v>21</v>
      </c>
      <c r="Q23" s="243">
        <v>14</v>
      </c>
      <c r="R23" s="243">
        <v>11</v>
      </c>
      <c r="S23" s="240">
        <v>46</v>
      </c>
      <c r="T23" s="241">
        <v>7.1</v>
      </c>
    </row>
    <row r="24" spans="3:21" s="11" customFormat="1" ht="21" customHeight="1" x14ac:dyDescent="0.2">
      <c r="C24" s="15" t="s">
        <v>30</v>
      </c>
      <c r="D24" s="214">
        <v>37</v>
      </c>
      <c r="E24" s="214" t="s">
        <v>31</v>
      </c>
      <c r="F24" s="16" t="s">
        <v>31</v>
      </c>
      <c r="G24" s="105">
        <v>35.478000000000002</v>
      </c>
      <c r="H24" s="215" t="s">
        <v>237</v>
      </c>
      <c r="I24" s="105">
        <v>34.783999999999999</v>
      </c>
      <c r="J24" s="215" t="s">
        <v>230</v>
      </c>
      <c r="K24" s="240">
        <v>62</v>
      </c>
      <c r="L24" s="241">
        <v>15.6</v>
      </c>
      <c r="M24" s="243">
        <v>30</v>
      </c>
      <c r="N24" s="243">
        <v>21</v>
      </c>
      <c r="O24" s="243">
        <v>10</v>
      </c>
      <c r="P24" s="243">
        <v>29</v>
      </c>
      <c r="Q24" s="243">
        <v>21</v>
      </c>
      <c r="R24" s="243">
        <v>10</v>
      </c>
      <c r="S24" s="240">
        <v>60</v>
      </c>
      <c r="T24" s="241">
        <v>15.1</v>
      </c>
    </row>
    <row r="25" spans="3:21" s="11" customFormat="1" ht="21" customHeight="1" x14ac:dyDescent="0.2">
      <c r="C25" s="15" t="s">
        <v>276</v>
      </c>
      <c r="D25" s="214">
        <v>105</v>
      </c>
      <c r="E25" s="214" t="s">
        <v>32</v>
      </c>
      <c r="F25" s="16" t="s">
        <v>32</v>
      </c>
      <c r="G25" s="105">
        <v>114.256</v>
      </c>
      <c r="H25" s="215" t="s">
        <v>238</v>
      </c>
      <c r="I25" s="105">
        <v>112.387</v>
      </c>
      <c r="J25" s="215" t="s">
        <v>231</v>
      </c>
      <c r="K25" s="240">
        <v>128</v>
      </c>
      <c r="L25" s="241">
        <v>11.2</v>
      </c>
      <c r="M25" s="243">
        <v>58</v>
      </c>
      <c r="N25" s="243">
        <v>25</v>
      </c>
      <c r="O25" s="243">
        <v>46</v>
      </c>
      <c r="P25" s="243">
        <v>56</v>
      </c>
      <c r="Q25" s="243">
        <v>25</v>
      </c>
      <c r="R25" s="243">
        <v>44</v>
      </c>
      <c r="S25" s="240">
        <v>125</v>
      </c>
      <c r="T25" s="241">
        <v>10.7</v>
      </c>
    </row>
    <row r="26" spans="3:21" s="11" customFormat="1" ht="21" customHeight="1" x14ac:dyDescent="0.2">
      <c r="C26" s="15" t="s">
        <v>33</v>
      </c>
      <c r="D26" s="214">
        <v>13</v>
      </c>
      <c r="E26" s="214" t="s">
        <v>34</v>
      </c>
      <c r="F26" s="16" t="s">
        <v>34</v>
      </c>
      <c r="G26" s="105">
        <v>9.1820000000000004</v>
      </c>
      <c r="H26" s="215" t="s">
        <v>239</v>
      </c>
      <c r="I26" s="105">
        <v>8.9169999999999998</v>
      </c>
      <c r="J26" s="215" t="s">
        <v>217</v>
      </c>
      <c r="K26" s="240">
        <v>12</v>
      </c>
      <c r="L26" s="241">
        <v>4.2</v>
      </c>
      <c r="M26" s="243">
        <v>7</v>
      </c>
      <c r="N26" s="243">
        <v>2</v>
      </c>
      <c r="O26" s="243">
        <v>3</v>
      </c>
      <c r="P26" s="243">
        <v>6</v>
      </c>
      <c r="Q26" s="243">
        <v>2</v>
      </c>
      <c r="R26" s="243">
        <v>3</v>
      </c>
      <c r="S26" s="240">
        <v>12</v>
      </c>
      <c r="T26" s="241">
        <v>4</v>
      </c>
    </row>
    <row r="27" spans="3:21" s="11" customFormat="1" ht="21" customHeight="1" x14ac:dyDescent="0.2">
      <c r="C27" s="15" t="s">
        <v>275</v>
      </c>
      <c r="D27" s="214">
        <v>86</v>
      </c>
      <c r="E27" s="214" t="s">
        <v>35</v>
      </c>
      <c r="F27" s="16" t="s">
        <v>35</v>
      </c>
      <c r="G27" s="105">
        <v>147.08500000000001</v>
      </c>
      <c r="H27" s="215" t="s">
        <v>240</v>
      </c>
      <c r="I27" s="105">
        <v>141.28200000000001</v>
      </c>
      <c r="J27" s="215" t="s">
        <v>232</v>
      </c>
      <c r="K27" s="240">
        <v>171</v>
      </c>
      <c r="L27" s="241">
        <v>21.9</v>
      </c>
      <c r="M27" s="242">
        <v>57</v>
      </c>
      <c r="N27" s="243">
        <v>45</v>
      </c>
      <c r="O27" s="243">
        <v>68</v>
      </c>
      <c r="P27" s="242">
        <v>55</v>
      </c>
      <c r="Q27" s="243">
        <v>44</v>
      </c>
      <c r="R27" s="243">
        <v>61</v>
      </c>
      <c r="S27" s="240">
        <v>159</v>
      </c>
      <c r="T27" s="241">
        <v>19.5</v>
      </c>
    </row>
    <row r="28" spans="3:21" s="11" customFormat="1" ht="21" customHeight="1" x14ac:dyDescent="0.2">
      <c r="C28" s="15" t="s">
        <v>36</v>
      </c>
      <c r="D28" s="214">
        <v>82</v>
      </c>
      <c r="E28" s="214" t="s">
        <v>37</v>
      </c>
      <c r="F28" s="16" t="s">
        <v>37</v>
      </c>
      <c r="G28" s="105">
        <v>61.984999999999999</v>
      </c>
      <c r="H28" s="215" t="s">
        <v>206</v>
      </c>
      <c r="I28" s="105">
        <v>60.514000000000003</v>
      </c>
      <c r="J28" s="215" t="s">
        <v>233</v>
      </c>
      <c r="K28" s="240">
        <v>90</v>
      </c>
      <c r="L28" s="241">
        <v>11.1</v>
      </c>
      <c r="M28" s="243">
        <v>50</v>
      </c>
      <c r="N28" s="243">
        <v>14</v>
      </c>
      <c r="O28" s="243">
        <v>27</v>
      </c>
      <c r="P28" s="243">
        <v>44</v>
      </c>
      <c r="Q28" s="243">
        <v>13</v>
      </c>
      <c r="R28" s="243">
        <v>24</v>
      </c>
      <c r="S28" s="240">
        <v>81</v>
      </c>
      <c r="T28" s="241">
        <v>10.199999999999999</v>
      </c>
    </row>
    <row r="29" spans="3:21" s="11" customFormat="1" ht="21" customHeight="1" x14ac:dyDescent="0.2">
      <c r="C29" s="15" t="s">
        <v>38</v>
      </c>
      <c r="D29" s="214">
        <v>53</v>
      </c>
      <c r="E29" s="214" t="s">
        <v>39</v>
      </c>
      <c r="F29" s="16" t="s">
        <v>39</v>
      </c>
      <c r="G29" s="105">
        <v>46.87</v>
      </c>
      <c r="H29" s="215" t="s">
        <v>241</v>
      </c>
      <c r="I29" s="105">
        <v>45.54</v>
      </c>
      <c r="J29" s="215" t="s">
        <v>234</v>
      </c>
      <c r="K29" s="240">
        <v>48</v>
      </c>
      <c r="L29" s="241">
        <v>8.8000000000000007</v>
      </c>
      <c r="M29" s="243">
        <v>16</v>
      </c>
      <c r="N29" s="243">
        <v>18</v>
      </c>
      <c r="O29" s="243">
        <v>14</v>
      </c>
      <c r="P29" s="243">
        <v>15</v>
      </c>
      <c r="Q29" s="243">
        <v>16</v>
      </c>
      <c r="R29" s="243">
        <v>13</v>
      </c>
      <c r="S29" s="240">
        <v>45</v>
      </c>
      <c r="T29" s="241">
        <v>7.9</v>
      </c>
    </row>
    <row r="30" spans="3:21" s="11" customFormat="1" ht="21" customHeight="1" x14ac:dyDescent="0.2">
      <c r="C30" s="15" t="s">
        <v>40</v>
      </c>
      <c r="D30" s="214">
        <v>68</v>
      </c>
      <c r="E30" s="214" t="s">
        <v>41</v>
      </c>
      <c r="F30" s="16" t="s">
        <v>41</v>
      </c>
      <c r="G30" s="105">
        <v>84.849000000000004</v>
      </c>
      <c r="H30" s="215" t="s">
        <v>242</v>
      </c>
      <c r="I30" s="105">
        <v>80.007000000000005</v>
      </c>
      <c r="J30" s="215" t="s">
        <v>220</v>
      </c>
      <c r="K30" s="240">
        <v>73</v>
      </c>
      <c r="L30" s="241">
        <v>9.6</v>
      </c>
      <c r="M30" s="243">
        <v>16</v>
      </c>
      <c r="N30" s="243">
        <v>23</v>
      </c>
      <c r="O30" s="243">
        <v>34</v>
      </c>
      <c r="P30" s="243">
        <v>16</v>
      </c>
      <c r="Q30" s="243">
        <v>23</v>
      </c>
      <c r="R30" s="243">
        <v>33</v>
      </c>
      <c r="S30" s="240">
        <v>72</v>
      </c>
      <c r="T30" s="241">
        <v>9.5</v>
      </c>
    </row>
    <row r="31" spans="3:21" s="11" customFormat="1" ht="21" customHeight="1" thickBot="1" x14ac:dyDescent="0.25">
      <c r="C31" s="46" t="s">
        <v>42</v>
      </c>
      <c r="D31" s="27">
        <v>36</v>
      </c>
      <c r="E31" s="27" t="s">
        <v>43</v>
      </c>
      <c r="F31" s="27" t="s">
        <v>43</v>
      </c>
      <c r="G31" s="108">
        <v>69.460999999999999</v>
      </c>
      <c r="H31" s="71" t="s">
        <v>209</v>
      </c>
      <c r="I31" s="108">
        <v>66.090999999999994</v>
      </c>
      <c r="J31" s="71" t="s">
        <v>235</v>
      </c>
      <c r="K31" s="323">
        <v>108</v>
      </c>
      <c r="L31" s="324">
        <v>24.2</v>
      </c>
      <c r="M31" s="325">
        <v>64</v>
      </c>
      <c r="N31" s="325">
        <v>7</v>
      </c>
      <c r="O31" s="325">
        <v>37</v>
      </c>
      <c r="P31" s="325">
        <v>62</v>
      </c>
      <c r="Q31" s="325">
        <v>7</v>
      </c>
      <c r="R31" s="325">
        <v>34</v>
      </c>
      <c r="S31" s="323">
        <v>103</v>
      </c>
      <c r="T31" s="324">
        <v>23.5</v>
      </c>
    </row>
    <row r="32" spans="3:21" s="11" customFormat="1" ht="25.5" customHeight="1" x14ac:dyDescent="0.2">
      <c r="C32" s="47" t="s">
        <v>44</v>
      </c>
      <c r="D32" s="48">
        <v>723</v>
      </c>
      <c r="E32" s="48" t="s">
        <v>45</v>
      </c>
      <c r="F32" s="48" t="s">
        <v>45</v>
      </c>
      <c r="G32" s="213">
        <v>862.87400000000002</v>
      </c>
      <c r="H32" s="72" t="s">
        <v>202</v>
      </c>
      <c r="I32" s="356">
        <v>833.77099999999996</v>
      </c>
      <c r="J32" s="357"/>
      <c r="K32" s="350">
        <v>1000</v>
      </c>
      <c r="L32" s="351"/>
      <c r="M32" s="326">
        <v>408</v>
      </c>
      <c r="N32" s="326">
        <v>226</v>
      </c>
      <c r="O32" s="326">
        <v>365</v>
      </c>
      <c r="P32" s="326">
        <v>390</v>
      </c>
      <c r="Q32" s="326">
        <v>218</v>
      </c>
      <c r="R32" s="326">
        <v>346</v>
      </c>
      <c r="S32" s="350">
        <v>954</v>
      </c>
      <c r="T32" s="374"/>
    </row>
    <row r="33" spans="3:20" s="11" customFormat="1" ht="18" customHeight="1" thickBot="1" x14ac:dyDescent="0.25">
      <c r="C33" s="49"/>
      <c r="D33" s="50"/>
      <c r="E33" s="50"/>
      <c r="F33" s="50"/>
      <c r="G33" s="226"/>
      <c r="H33" s="228"/>
      <c r="I33" s="340" t="s">
        <v>203</v>
      </c>
      <c r="J33" s="341"/>
      <c r="K33" s="352">
        <v>79.599999999999994</v>
      </c>
      <c r="L33" s="353"/>
      <c r="M33" s="327">
        <v>53.8</v>
      </c>
      <c r="N33" s="327">
        <v>37.6</v>
      </c>
      <c r="O33" s="327">
        <v>46.2</v>
      </c>
      <c r="P33" s="327">
        <v>49.6</v>
      </c>
      <c r="Q33" s="327">
        <v>36.299999999999997</v>
      </c>
      <c r="R33" s="327">
        <v>43.1</v>
      </c>
      <c r="S33" s="352">
        <v>74.400000000000006</v>
      </c>
      <c r="T33" s="353"/>
    </row>
    <row r="34" spans="3:20" s="11" customFormat="1" ht="9" customHeight="1" x14ac:dyDescent="0.2"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3:20" s="20" customFormat="1" ht="14.25" customHeight="1" x14ac:dyDescent="0.15">
      <c r="C35" s="360" t="s">
        <v>290</v>
      </c>
      <c r="D35" s="360"/>
      <c r="E35" s="361"/>
      <c r="F35" s="361"/>
      <c r="G35" s="361"/>
      <c r="H35" s="361"/>
      <c r="I35" s="361"/>
      <c r="J35" s="361"/>
      <c r="K35" s="361"/>
      <c r="L35" s="361"/>
      <c r="M35" s="361"/>
      <c r="N35" s="361"/>
      <c r="O35" s="361"/>
      <c r="P35" s="361"/>
      <c r="Q35" s="361"/>
      <c r="R35" s="361"/>
      <c r="S35" s="361"/>
      <c r="T35" s="61"/>
    </row>
    <row r="36" spans="3:20" s="20" customFormat="1" x14ac:dyDescent="0.15">
      <c r="G36" s="209"/>
      <c r="H36" s="209"/>
      <c r="I36" s="209"/>
      <c r="J36" s="209"/>
      <c r="K36" s="111"/>
      <c r="L36" s="63"/>
      <c r="R36" s="35"/>
      <c r="T36" s="63"/>
    </row>
    <row r="37" spans="3:20" s="20" customFormat="1" x14ac:dyDescent="0.15">
      <c r="G37" s="209"/>
      <c r="H37" s="209"/>
      <c r="I37" s="209"/>
      <c r="J37" s="209"/>
      <c r="K37" s="111"/>
      <c r="L37" s="63"/>
      <c r="R37" s="35"/>
      <c r="T37" s="63"/>
    </row>
  </sheetData>
  <mergeCells count="33">
    <mergeCell ref="S18:T18"/>
    <mergeCell ref="S19:T19"/>
    <mergeCell ref="S20:T20"/>
    <mergeCell ref="S32:T32"/>
    <mergeCell ref="S33:T33"/>
    <mergeCell ref="D10:K10"/>
    <mergeCell ref="M10:O10"/>
    <mergeCell ref="C35:S35"/>
    <mergeCell ref="C2:S2"/>
    <mergeCell ref="C3:S3"/>
    <mergeCell ref="C4:S4"/>
    <mergeCell ref="C6:S6"/>
    <mergeCell ref="I11:J11"/>
    <mergeCell ref="P10:T10"/>
    <mergeCell ref="M9:T9"/>
    <mergeCell ref="M8:T8"/>
    <mergeCell ref="I12:J12"/>
    <mergeCell ref="S14:T14"/>
    <mergeCell ref="S15:T15"/>
    <mergeCell ref="S16:T16"/>
    <mergeCell ref="S17:T17"/>
    <mergeCell ref="G11:H11"/>
    <mergeCell ref="G12:H12"/>
    <mergeCell ref="I19:J19"/>
    <mergeCell ref="I20:J20"/>
    <mergeCell ref="I32:J32"/>
    <mergeCell ref="I33:J33"/>
    <mergeCell ref="K12:L12"/>
    <mergeCell ref="K11:L11"/>
    <mergeCell ref="K19:L19"/>
    <mergeCell ref="K20:L20"/>
    <mergeCell ref="K32:L32"/>
    <mergeCell ref="K33:L33"/>
  </mergeCells>
  <pageMargins left="1" right="1" top="1" bottom="1" header="0.5" footer="0.5"/>
  <pageSetup scale="94" orientation="portrait" horizontalDpi="1200" verticalDpi="1200"/>
  <headerFooter alignWithMargins="0">
    <oddFooter>&amp;L&amp;9&amp;F: &amp;A&amp;R&amp;9&amp;D: &amp;T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B1:AB53"/>
  <sheetViews>
    <sheetView tabSelected="1" workbookViewId="0">
      <selection activeCell="U19" sqref="U19"/>
    </sheetView>
  </sheetViews>
  <sheetFormatPr baseColWidth="10" defaultColWidth="8.83203125" defaultRowHeight="11" x14ac:dyDescent="0.15"/>
  <cols>
    <col min="1" max="1" width="8.83203125" style="4"/>
    <col min="2" max="2" width="6" style="4" customWidth="1"/>
    <col min="3" max="3" width="21" style="3" customWidth="1"/>
    <col min="4" max="4" width="4.6640625" style="3" customWidth="1"/>
    <col min="5" max="5" width="4.6640625" style="4" customWidth="1"/>
    <col min="6" max="6" width="8.6640625" style="4" customWidth="1"/>
    <col min="7" max="7" width="6.1640625" style="4" customWidth="1"/>
    <col min="8" max="8" width="6.5" style="4" customWidth="1"/>
    <col min="9" max="9" width="7.33203125" style="4" customWidth="1"/>
    <col min="10" max="10" width="7.6640625" style="4" customWidth="1"/>
    <col min="11" max="11" width="7.1640625" style="4" customWidth="1"/>
    <col min="12" max="17" width="5.6640625" style="4" customWidth="1"/>
    <col min="18" max="18" width="4" style="4" customWidth="1"/>
    <col min="19" max="19" width="5.1640625" style="4" customWidth="1"/>
    <col min="20" max="262" width="8.83203125" style="4"/>
    <col min="263" max="263" width="6" style="4" customWidth="1"/>
    <col min="264" max="264" width="33.33203125" style="4" customWidth="1"/>
    <col min="265" max="271" width="8.6640625" style="4" customWidth="1"/>
    <col min="272" max="518" width="8.83203125" style="4"/>
    <col min="519" max="519" width="6" style="4" customWidth="1"/>
    <col min="520" max="520" width="33.33203125" style="4" customWidth="1"/>
    <col min="521" max="527" width="8.6640625" style="4" customWidth="1"/>
    <col min="528" max="774" width="8.83203125" style="4"/>
    <col min="775" max="775" width="6" style="4" customWidth="1"/>
    <col min="776" max="776" width="33.33203125" style="4" customWidth="1"/>
    <col min="777" max="783" width="8.6640625" style="4" customWidth="1"/>
    <col min="784" max="1030" width="8.83203125" style="4"/>
    <col min="1031" max="1031" width="6" style="4" customWidth="1"/>
    <col min="1032" max="1032" width="33.33203125" style="4" customWidth="1"/>
    <col min="1033" max="1039" width="8.6640625" style="4" customWidth="1"/>
    <col min="1040" max="1286" width="8.83203125" style="4"/>
    <col min="1287" max="1287" width="6" style="4" customWidth="1"/>
    <col min="1288" max="1288" width="33.33203125" style="4" customWidth="1"/>
    <col min="1289" max="1295" width="8.6640625" style="4" customWidth="1"/>
    <col min="1296" max="1542" width="8.83203125" style="4"/>
    <col min="1543" max="1543" width="6" style="4" customWidth="1"/>
    <col min="1544" max="1544" width="33.33203125" style="4" customWidth="1"/>
    <col min="1545" max="1551" width="8.6640625" style="4" customWidth="1"/>
    <col min="1552" max="1798" width="8.83203125" style="4"/>
    <col min="1799" max="1799" width="6" style="4" customWidth="1"/>
    <col min="1800" max="1800" width="33.33203125" style="4" customWidth="1"/>
    <col min="1801" max="1807" width="8.6640625" style="4" customWidth="1"/>
    <col min="1808" max="2054" width="8.83203125" style="4"/>
    <col min="2055" max="2055" width="6" style="4" customWidth="1"/>
    <col min="2056" max="2056" width="33.33203125" style="4" customWidth="1"/>
    <col min="2057" max="2063" width="8.6640625" style="4" customWidth="1"/>
    <col min="2064" max="2310" width="8.83203125" style="4"/>
    <col min="2311" max="2311" width="6" style="4" customWidth="1"/>
    <col min="2312" max="2312" width="33.33203125" style="4" customWidth="1"/>
    <col min="2313" max="2319" width="8.6640625" style="4" customWidth="1"/>
    <col min="2320" max="2566" width="8.83203125" style="4"/>
    <col min="2567" max="2567" width="6" style="4" customWidth="1"/>
    <col min="2568" max="2568" width="33.33203125" style="4" customWidth="1"/>
    <col min="2569" max="2575" width="8.6640625" style="4" customWidth="1"/>
    <col min="2576" max="2822" width="8.83203125" style="4"/>
    <col min="2823" max="2823" width="6" style="4" customWidth="1"/>
    <col min="2824" max="2824" width="33.33203125" style="4" customWidth="1"/>
    <col min="2825" max="2831" width="8.6640625" style="4" customWidth="1"/>
    <col min="2832" max="3078" width="8.83203125" style="4"/>
    <col min="3079" max="3079" width="6" style="4" customWidth="1"/>
    <col min="3080" max="3080" width="33.33203125" style="4" customWidth="1"/>
    <col min="3081" max="3087" width="8.6640625" style="4" customWidth="1"/>
    <col min="3088" max="3334" width="8.83203125" style="4"/>
    <col min="3335" max="3335" width="6" style="4" customWidth="1"/>
    <col min="3336" max="3336" width="33.33203125" style="4" customWidth="1"/>
    <col min="3337" max="3343" width="8.6640625" style="4" customWidth="1"/>
    <col min="3344" max="3590" width="8.83203125" style="4"/>
    <col min="3591" max="3591" width="6" style="4" customWidth="1"/>
    <col min="3592" max="3592" width="33.33203125" style="4" customWidth="1"/>
    <col min="3593" max="3599" width="8.6640625" style="4" customWidth="1"/>
    <col min="3600" max="3846" width="8.83203125" style="4"/>
    <col min="3847" max="3847" width="6" style="4" customWidth="1"/>
    <col min="3848" max="3848" width="33.33203125" style="4" customWidth="1"/>
    <col min="3849" max="3855" width="8.6640625" style="4" customWidth="1"/>
    <col min="3856" max="4102" width="8.83203125" style="4"/>
    <col min="4103" max="4103" width="6" style="4" customWidth="1"/>
    <col min="4104" max="4104" width="33.33203125" style="4" customWidth="1"/>
    <col min="4105" max="4111" width="8.6640625" style="4" customWidth="1"/>
    <col min="4112" max="4358" width="8.83203125" style="4"/>
    <col min="4359" max="4359" width="6" style="4" customWidth="1"/>
    <col min="4360" max="4360" width="33.33203125" style="4" customWidth="1"/>
    <col min="4361" max="4367" width="8.6640625" style="4" customWidth="1"/>
    <col min="4368" max="4614" width="8.83203125" style="4"/>
    <col min="4615" max="4615" width="6" style="4" customWidth="1"/>
    <col min="4616" max="4616" width="33.33203125" style="4" customWidth="1"/>
    <col min="4617" max="4623" width="8.6640625" style="4" customWidth="1"/>
    <col min="4624" max="4870" width="8.83203125" style="4"/>
    <col min="4871" max="4871" width="6" style="4" customWidth="1"/>
    <col min="4872" max="4872" width="33.33203125" style="4" customWidth="1"/>
    <col min="4873" max="4879" width="8.6640625" style="4" customWidth="1"/>
    <col min="4880" max="5126" width="8.83203125" style="4"/>
    <col min="5127" max="5127" width="6" style="4" customWidth="1"/>
    <col min="5128" max="5128" width="33.33203125" style="4" customWidth="1"/>
    <col min="5129" max="5135" width="8.6640625" style="4" customWidth="1"/>
    <col min="5136" max="5382" width="8.83203125" style="4"/>
    <col min="5383" max="5383" width="6" style="4" customWidth="1"/>
    <col min="5384" max="5384" width="33.33203125" style="4" customWidth="1"/>
    <col min="5385" max="5391" width="8.6640625" style="4" customWidth="1"/>
    <col min="5392" max="5638" width="8.83203125" style="4"/>
    <col min="5639" max="5639" width="6" style="4" customWidth="1"/>
    <col min="5640" max="5640" width="33.33203125" style="4" customWidth="1"/>
    <col min="5641" max="5647" width="8.6640625" style="4" customWidth="1"/>
    <col min="5648" max="5894" width="8.83203125" style="4"/>
    <col min="5895" max="5895" width="6" style="4" customWidth="1"/>
    <col min="5896" max="5896" width="33.33203125" style="4" customWidth="1"/>
    <col min="5897" max="5903" width="8.6640625" style="4" customWidth="1"/>
    <col min="5904" max="6150" width="8.83203125" style="4"/>
    <col min="6151" max="6151" width="6" style="4" customWidth="1"/>
    <col min="6152" max="6152" width="33.33203125" style="4" customWidth="1"/>
    <col min="6153" max="6159" width="8.6640625" style="4" customWidth="1"/>
    <col min="6160" max="6406" width="8.83203125" style="4"/>
    <col min="6407" max="6407" width="6" style="4" customWidth="1"/>
    <col min="6408" max="6408" width="33.33203125" style="4" customWidth="1"/>
    <col min="6409" max="6415" width="8.6640625" style="4" customWidth="1"/>
    <col min="6416" max="6662" width="8.83203125" style="4"/>
    <col min="6663" max="6663" width="6" style="4" customWidth="1"/>
    <col min="6664" max="6664" width="33.33203125" style="4" customWidth="1"/>
    <col min="6665" max="6671" width="8.6640625" style="4" customWidth="1"/>
    <col min="6672" max="6918" width="8.83203125" style="4"/>
    <col min="6919" max="6919" width="6" style="4" customWidth="1"/>
    <col min="6920" max="6920" width="33.33203125" style="4" customWidth="1"/>
    <col min="6921" max="6927" width="8.6640625" style="4" customWidth="1"/>
    <col min="6928" max="7174" width="8.83203125" style="4"/>
    <col min="7175" max="7175" width="6" style="4" customWidth="1"/>
    <col min="7176" max="7176" width="33.33203125" style="4" customWidth="1"/>
    <col min="7177" max="7183" width="8.6640625" style="4" customWidth="1"/>
    <col min="7184" max="7430" width="8.83203125" style="4"/>
    <col min="7431" max="7431" width="6" style="4" customWidth="1"/>
    <col min="7432" max="7432" width="33.33203125" style="4" customWidth="1"/>
    <col min="7433" max="7439" width="8.6640625" style="4" customWidth="1"/>
    <col min="7440" max="7686" width="8.83203125" style="4"/>
    <col min="7687" max="7687" width="6" style="4" customWidth="1"/>
    <col min="7688" max="7688" width="33.33203125" style="4" customWidth="1"/>
    <col min="7689" max="7695" width="8.6640625" style="4" customWidth="1"/>
    <col min="7696" max="7942" width="8.83203125" style="4"/>
    <col min="7943" max="7943" width="6" style="4" customWidth="1"/>
    <col min="7944" max="7944" width="33.33203125" style="4" customWidth="1"/>
    <col min="7945" max="7951" width="8.6640625" style="4" customWidth="1"/>
    <col min="7952" max="8198" width="8.83203125" style="4"/>
    <col min="8199" max="8199" width="6" style="4" customWidth="1"/>
    <col min="8200" max="8200" width="33.33203125" style="4" customWidth="1"/>
    <col min="8201" max="8207" width="8.6640625" style="4" customWidth="1"/>
    <col min="8208" max="8454" width="8.83203125" style="4"/>
    <col min="8455" max="8455" width="6" style="4" customWidth="1"/>
    <col min="8456" max="8456" width="33.33203125" style="4" customWidth="1"/>
    <col min="8457" max="8463" width="8.6640625" style="4" customWidth="1"/>
    <col min="8464" max="8710" width="8.83203125" style="4"/>
    <col min="8711" max="8711" width="6" style="4" customWidth="1"/>
    <col min="8712" max="8712" width="33.33203125" style="4" customWidth="1"/>
    <col min="8713" max="8719" width="8.6640625" style="4" customWidth="1"/>
    <col min="8720" max="8966" width="8.83203125" style="4"/>
    <col min="8967" max="8967" width="6" style="4" customWidth="1"/>
    <col min="8968" max="8968" width="33.33203125" style="4" customWidth="1"/>
    <col min="8969" max="8975" width="8.6640625" style="4" customWidth="1"/>
    <col min="8976" max="9222" width="8.83203125" style="4"/>
    <col min="9223" max="9223" width="6" style="4" customWidth="1"/>
    <col min="9224" max="9224" width="33.33203125" style="4" customWidth="1"/>
    <col min="9225" max="9231" width="8.6640625" style="4" customWidth="1"/>
    <col min="9232" max="9478" width="8.83203125" style="4"/>
    <col min="9479" max="9479" width="6" style="4" customWidth="1"/>
    <col min="9480" max="9480" width="33.33203125" style="4" customWidth="1"/>
    <col min="9481" max="9487" width="8.6640625" style="4" customWidth="1"/>
    <col min="9488" max="9734" width="8.83203125" style="4"/>
    <col min="9735" max="9735" width="6" style="4" customWidth="1"/>
    <col min="9736" max="9736" width="33.33203125" style="4" customWidth="1"/>
    <col min="9737" max="9743" width="8.6640625" style="4" customWidth="1"/>
    <col min="9744" max="9990" width="8.83203125" style="4"/>
    <col min="9991" max="9991" width="6" style="4" customWidth="1"/>
    <col min="9992" max="9992" width="33.33203125" style="4" customWidth="1"/>
    <col min="9993" max="9999" width="8.6640625" style="4" customWidth="1"/>
    <col min="10000" max="10246" width="8.83203125" style="4"/>
    <col min="10247" max="10247" width="6" style="4" customWidth="1"/>
    <col min="10248" max="10248" width="33.33203125" style="4" customWidth="1"/>
    <col min="10249" max="10255" width="8.6640625" style="4" customWidth="1"/>
    <col min="10256" max="10502" width="8.83203125" style="4"/>
    <col min="10503" max="10503" width="6" style="4" customWidth="1"/>
    <col min="10504" max="10504" width="33.33203125" style="4" customWidth="1"/>
    <col min="10505" max="10511" width="8.6640625" style="4" customWidth="1"/>
    <col min="10512" max="10758" width="8.83203125" style="4"/>
    <col min="10759" max="10759" width="6" style="4" customWidth="1"/>
    <col min="10760" max="10760" width="33.33203125" style="4" customWidth="1"/>
    <col min="10761" max="10767" width="8.6640625" style="4" customWidth="1"/>
    <col min="10768" max="11014" width="8.83203125" style="4"/>
    <col min="11015" max="11015" width="6" style="4" customWidth="1"/>
    <col min="11016" max="11016" width="33.33203125" style="4" customWidth="1"/>
    <col min="11017" max="11023" width="8.6640625" style="4" customWidth="1"/>
    <col min="11024" max="11270" width="8.83203125" style="4"/>
    <col min="11271" max="11271" width="6" style="4" customWidth="1"/>
    <col min="11272" max="11272" width="33.33203125" style="4" customWidth="1"/>
    <col min="11273" max="11279" width="8.6640625" style="4" customWidth="1"/>
    <col min="11280" max="11526" width="8.83203125" style="4"/>
    <col min="11527" max="11527" width="6" style="4" customWidth="1"/>
    <col min="11528" max="11528" width="33.33203125" style="4" customWidth="1"/>
    <col min="11529" max="11535" width="8.6640625" style="4" customWidth="1"/>
    <col min="11536" max="11782" width="8.83203125" style="4"/>
    <col min="11783" max="11783" width="6" style="4" customWidth="1"/>
    <col min="11784" max="11784" width="33.33203125" style="4" customWidth="1"/>
    <col min="11785" max="11791" width="8.6640625" style="4" customWidth="1"/>
    <col min="11792" max="12038" width="8.83203125" style="4"/>
    <col min="12039" max="12039" width="6" style="4" customWidth="1"/>
    <col min="12040" max="12040" width="33.33203125" style="4" customWidth="1"/>
    <col min="12041" max="12047" width="8.6640625" style="4" customWidth="1"/>
    <col min="12048" max="12294" width="8.83203125" style="4"/>
    <col min="12295" max="12295" width="6" style="4" customWidth="1"/>
    <col min="12296" max="12296" width="33.33203125" style="4" customWidth="1"/>
    <col min="12297" max="12303" width="8.6640625" style="4" customWidth="1"/>
    <col min="12304" max="12550" width="8.83203125" style="4"/>
    <col min="12551" max="12551" width="6" style="4" customWidth="1"/>
    <col min="12552" max="12552" width="33.33203125" style="4" customWidth="1"/>
    <col min="12553" max="12559" width="8.6640625" style="4" customWidth="1"/>
    <col min="12560" max="12806" width="8.83203125" style="4"/>
    <col min="12807" max="12807" width="6" style="4" customWidth="1"/>
    <col min="12808" max="12808" width="33.33203125" style="4" customWidth="1"/>
    <col min="12809" max="12815" width="8.6640625" style="4" customWidth="1"/>
    <col min="12816" max="13062" width="8.83203125" style="4"/>
    <col min="13063" max="13063" width="6" style="4" customWidth="1"/>
    <col min="13064" max="13064" width="33.33203125" style="4" customWidth="1"/>
    <col min="13065" max="13071" width="8.6640625" style="4" customWidth="1"/>
    <col min="13072" max="13318" width="8.83203125" style="4"/>
    <col min="13319" max="13319" width="6" style="4" customWidth="1"/>
    <col min="13320" max="13320" width="33.33203125" style="4" customWidth="1"/>
    <col min="13321" max="13327" width="8.6640625" style="4" customWidth="1"/>
    <col min="13328" max="13574" width="8.83203125" style="4"/>
    <col min="13575" max="13575" width="6" style="4" customWidth="1"/>
    <col min="13576" max="13576" width="33.33203125" style="4" customWidth="1"/>
    <col min="13577" max="13583" width="8.6640625" style="4" customWidth="1"/>
    <col min="13584" max="13830" width="8.83203125" style="4"/>
    <col min="13831" max="13831" width="6" style="4" customWidth="1"/>
    <col min="13832" max="13832" width="33.33203125" style="4" customWidth="1"/>
    <col min="13833" max="13839" width="8.6640625" style="4" customWidth="1"/>
    <col min="13840" max="14086" width="8.83203125" style="4"/>
    <col min="14087" max="14087" width="6" style="4" customWidth="1"/>
    <col min="14088" max="14088" width="33.33203125" style="4" customWidth="1"/>
    <col min="14089" max="14095" width="8.6640625" style="4" customWidth="1"/>
    <col min="14096" max="14342" width="8.83203125" style="4"/>
    <col min="14343" max="14343" width="6" style="4" customWidth="1"/>
    <col min="14344" max="14344" width="33.33203125" style="4" customWidth="1"/>
    <col min="14345" max="14351" width="8.6640625" style="4" customWidth="1"/>
    <col min="14352" max="14598" width="8.83203125" style="4"/>
    <col min="14599" max="14599" width="6" style="4" customWidth="1"/>
    <col min="14600" max="14600" width="33.33203125" style="4" customWidth="1"/>
    <col min="14601" max="14607" width="8.6640625" style="4" customWidth="1"/>
    <col min="14608" max="14854" width="8.83203125" style="4"/>
    <col min="14855" max="14855" width="6" style="4" customWidth="1"/>
    <col min="14856" max="14856" width="33.33203125" style="4" customWidth="1"/>
    <col min="14857" max="14863" width="8.6640625" style="4" customWidth="1"/>
    <col min="14864" max="15110" width="8.83203125" style="4"/>
    <col min="15111" max="15111" width="6" style="4" customWidth="1"/>
    <col min="15112" max="15112" width="33.33203125" style="4" customWidth="1"/>
    <col min="15113" max="15119" width="8.6640625" style="4" customWidth="1"/>
    <col min="15120" max="15366" width="8.83203125" style="4"/>
    <col min="15367" max="15367" width="6" style="4" customWidth="1"/>
    <col min="15368" max="15368" width="33.33203125" style="4" customWidth="1"/>
    <col min="15369" max="15375" width="8.6640625" style="4" customWidth="1"/>
    <col min="15376" max="15622" width="8.83203125" style="4"/>
    <col min="15623" max="15623" width="6" style="4" customWidth="1"/>
    <col min="15624" max="15624" width="33.33203125" style="4" customWidth="1"/>
    <col min="15625" max="15631" width="8.6640625" style="4" customWidth="1"/>
    <col min="15632" max="15878" width="8.83203125" style="4"/>
    <col min="15879" max="15879" width="6" style="4" customWidth="1"/>
    <col min="15880" max="15880" width="33.33203125" style="4" customWidth="1"/>
    <col min="15881" max="15887" width="8.6640625" style="4" customWidth="1"/>
    <col min="15888" max="16134" width="8.83203125" style="4"/>
    <col min="16135" max="16135" width="6" style="4" customWidth="1"/>
    <col min="16136" max="16136" width="33.33203125" style="4" customWidth="1"/>
    <col min="16137" max="16143" width="8.6640625" style="4" customWidth="1"/>
    <col min="16144" max="16384" width="8.83203125" style="4"/>
  </cols>
  <sheetData>
    <row r="1" spans="2:24" ht="8.25" customHeight="1" x14ac:dyDescent="0.15"/>
    <row r="2" spans="2:24" ht="23.25" customHeight="1" x14ac:dyDescent="0.15">
      <c r="C2" s="364" t="s">
        <v>305</v>
      </c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</row>
    <row r="3" spans="2:24" ht="5.25" customHeight="1" x14ac:dyDescent="0.15">
      <c r="D3" s="4"/>
    </row>
    <row r="4" spans="2:24" ht="5.25" customHeight="1" x14ac:dyDescent="0.15">
      <c r="C4" s="40"/>
      <c r="D4" s="4"/>
    </row>
    <row r="5" spans="2:24" ht="20.25" customHeight="1" x14ac:dyDescent="0.15">
      <c r="C5" s="5"/>
      <c r="D5" s="6"/>
      <c r="E5" s="6"/>
      <c r="F5" s="6"/>
      <c r="G5" s="6"/>
      <c r="H5" s="6"/>
      <c r="I5" s="6"/>
      <c r="J5" s="6"/>
      <c r="K5" s="7"/>
      <c r="L5" s="369" t="s">
        <v>297</v>
      </c>
      <c r="M5" s="371"/>
      <c r="N5" s="371"/>
      <c r="O5" s="371"/>
      <c r="P5" s="371"/>
      <c r="Q5" s="371"/>
      <c r="R5" s="371"/>
      <c r="S5" s="66"/>
    </row>
    <row r="6" spans="2:24" ht="20.25" customHeight="1" x14ac:dyDescent="0.15">
      <c r="C6" s="8"/>
      <c r="D6" s="9"/>
      <c r="E6" s="9"/>
      <c r="F6" s="9"/>
      <c r="G6" s="9"/>
      <c r="H6" s="9"/>
      <c r="I6" s="9"/>
      <c r="J6" s="9"/>
      <c r="K6" s="9"/>
      <c r="L6" s="369" t="s">
        <v>10</v>
      </c>
      <c r="M6" s="370"/>
      <c r="N6" s="370"/>
      <c r="O6" s="371"/>
      <c r="P6" s="371"/>
      <c r="Q6" s="371"/>
      <c r="R6" s="371"/>
      <c r="S6" s="76"/>
    </row>
    <row r="7" spans="2:24" s="11" customFormat="1" ht="29.25" customHeight="1" x14ac:dyDescent="0.2">
      <c r="C7" s="10"/>
      <c r="D7" s="358"/>
      <c r="E7" s="358"/>
      <c r="F7" s="358"/>
      <c r="G7" s="358"/>
      <c r="H7" s="208"/>
      <c r="I7" s="208"/>
      <c r="J7" s="208"/>
      <c r="K7" s="64"/>
      <c r="L7" s="359" t="s">
        <v>11</v>
      </c>
      <c r="M7" s="359"/>
      <c r="N7" s="359"/>
      <c r="O7" s="366" t="s">
        <v>283</v>
      </c>
      <c r="P7" s="367"/>
      <c r="Q7" s="367"/>
      <c r="R7" s="367"/>
      <c r="S7" s="375"/>
    </row>
    <row r="8" spans="2:24" s="11" customFormat="1" ht="15.75" customHeight="1" x14ac:dyDescent="0.2">
      <c r="C8" s="42" t="s">
        <v>12</v>
      </c>
      <c r="D8" s="43">
        <v>2000</v>
      </c>
      <c r="E8" s="43">
        <v>2005</v>
      </c>
      <c r="F8" s="344">
        <v>2010</v>
      </c>
      <c r="G8" s="345"/>
      <c r="H8" s="344">
        <v>2010</v>
      </c>
      <c r="I8" s="345"/>
      <c r="J8" s="344">
        <v>2015</v>
      </c>
      <c r="K8" s="345"/>
      <c r="L8" s="43" t="s">
        <v>118</v>
      </c>
      <c r="M8" s="43" t="s">
        <v>118</v>
      </c>
      <c r="N8" s="43" t="s">
        <v>119</v>
      </c>
      <c r="O8" s="43" t="s">
        <v>118</v>
      </c>
      <c r="P8" s="43" t="s">
        <v>118</v>
      </c>
      <c r="Q8" s="43" t="s">
        <v>119</v>
      </c>
      <c r="R8" s="78" t="s">
        <v>120</v>
      </c>
      <c r="S8" s="79"/>
    </row>
    <row r="9" spans="2:24" s="11" customFormat="1" ht="24" customHeight="1" thickBot="1" x14ac:dyDescent="0.25">
      <c r="C9" s="44"/>
      <c r="D9" s="45"/>
      <c r="E9" s="45"/>
      <c r="F9" s="342" t="s">
        <v>296</v>
      </c>
      <c r="G9" s="343"/>
      <c r="H9" s="342" t="s">
        <v>283</v>
      </c>
      <c r="I9" s="343"/>
      <c r="J9" s="342" t="s">
        <v>117</v>
      </c>
      <c r="K9" s="343"/>
      <c r="L9" s="45" t="s">
        <v>121</v>
      </c>
      <c r="M9" s="45" t="s">
        <v>122</v>
      </c>
      <c r="N9" s="45" t="s">
        <v>123</v>
      </c>
      <c r="O9" s="45" t="s">
        <v>121</v>
      </c>
      <c r="P9" s="45" t="s">
        <v>122</v>
      </c>
      <c r="Q9" s="45" t="s">
        <v>123</v>
      </c>
      <c r="R9" s="73"/>
      <c r="S9" s="67"/>
    </row>
    <row r="10" spans="2:24" s="11" customFormat="1" ht="21" customHeight="1" x14ac:dyDescent="0.2">
      <c r="C10" s="168" t="s">
        <v>46</v>
      </c>
      <c r="D10" s="169"/>
      <c r="E10" s="169"/>
      <c r="F10" s="170"/>
      <c r="G10" s="59"/>
      <c r="H10" s="59"/>
      <c r="I10" s="59"/>
      <c r="J10" s="59"/>
      <c r="K10" s="59"/>
      <c r="L10" s="169"/>
      <c r="M10" s="169"/>
      <c r="N10" s="169"/>
      <c r="O10" s="169"/>
      <c r="P10" s="169"/>
      <c r="Q10" s="169"/>
      <c r="R10" s="170"/>
      <c r="S10" s="59"/>
    </row>
    <row r="11" spans="2:24" s="11" customFormat="1" ht="21" customHeight="1" x14ac:dyDescent="0.2">
      <c r="C11" s="15" t="s">
        <v>47</v>
      </c>
      <c r="D11" s="214">
        <v>192</v>
      </c>
      <c r="E11" s="214" t="s">
        <v>48</v>
      </c>
      <c r="F11" s="105">
        <v>235.339</v>
      </c>
      <c r="G11" s="83" t="s">
        <v>210</v>
      </c>
      <c r="H11" s="117">
        <v>233.62700000000001</v>
      </c>
      <c r="I11" s="84" t="s">
        <v>214</v>
      </c>
      <c r="J11" s="316">
        <v>261</v>
      </c>
      <c r="K11" s="264">
        <v>23.9</v>
      </c>
      <c r="L11" s="242">
        <v>140</v>
      </c>
      <c r="M11" s="243">
        <v>58</v>
      </c>
      <c r="N11" s="243">
        <v>63</v>
      </c>
      <c r="O11" s="242">
        <v>134</v>
      </c>
      <c r="P11" s="242">
        <v>58</v>
      </c>
      <c r="Q11" s="242">
        <v>63</v>
      </c>
      <c r="R11" s="316">
        <v>255</v>
      </c>
      <c r="S11" s="264">
        <v>22.9</v>
      </c>
      <c r="T11" s="216"/>
      <c r="U11" s="216"/>
    </row>
    <row r="12" spans="2:24" s="11" customFormat="1" ht="21" customHeight="1" x14ac:dyDescent="0.2">
      <c r="C12" s="15" t="s">
        <v>49</v>
      </c>
      <c r="D12" s="214">
        <v>87</v>
      </c>
      <c r="E12" s="214" t="s">
        <v>50</v>
      </c>
      <c r="F12" s="105">
        <v>128.886</v>
      </c>
      <c r="G12" s="83" t="s">
        <v>211</v>
      </c>
      <c r="H12" s="118">
        <v>128.10300000000001</v>
      </c>
      <c r="I12" s="83" t="s">
        <v>211</v>
      </c>
      <c r="J12" s="240">
        <v>129</v>
      </c>
      <c r="K12" s="241">
        <v>11.7</v>
      </c>
      <c r="L12" s="243">
        <v>79</v>
      </c>
      <c r="M12" s="243">
        <v>21</v>
      </c>
      <c r="N12" s="243">
        <v>29</v>
      </c>
      <c r="O12" s="243">
        <v>76</v>
      </c>
      <c r="P12" s="243">
        <v>21</v>
      </c>
      <c r="Q12" s="243">
        <v>29</v>
      </c>
      <c r="R12" s="240">
        <v>125</v>
      </c>
      <c r="S12" s="241">
        <v>10.7</v>
      </c>
    </row>
    <row r="13" spans="2:24" s="11" customFormat="1" ht="21" customHeight="1" x14ac:dyDescent="0.2">
      <c r="C13" s="15" t="s">
        <v>51</v>
      </c>
      <c r="D13" s="214">
        <v>73</v>
      </c>
      <c r="E13" s="214" t="s">
        <v>52</v>
      </c>
      <c r="F13" s="105">
        <v>104.04300000000001</v>
      </c>
      <c r="G13" s="83" t="s">
        <v>212</v>
      </c>
      <c r="H13" s="118">
        <v>103.215</v>
      </c>
      <c r="I13" s="83" t="s">
        <v>212</v>
      </c>
      <c r="J13" s="240">
        <v>117</v>
      </c>
      <c r="K13" s="241">
        <v>10.6</v>
      </c>
      <c r="L13" s="243">
        <v>78</v>
      </c>
      <c r="M13" s="243">
        <v>19</v>
      </c>
      <c r="N13" s="243">
        <v>20</v>
      </c>
      <c r="O13" s="243">
        <v>77</v>
      </c>
      <c r="P13" s="243">
        <v>19</v>
      </c>
      <c r="Q13" s="243">
        <v>20</v>
      </c>
      <c r="R13" s="240">
        <v>115</v>
      </c>
      <c r="S13" s="241">
        <v>10.9</v>
      </c>
    </row>
    <row r="14" spans="2:24" s="11" customFormat="1" ht="21" customHeight="1" x14ac:dyDescent="0.2">
      <c r="B14" s="34"/>
      <c r="C14" s="15" t="s">
        <v>53</v>
      </c>
      <c r="D14" s="214">
        <v>105</v>
      </c>
      <c r="E14" s="214" t="s">
        <v>54</v>
      </c>
      <c r="F14" s="105">
        <v>99.450999999999993</v>
      </c>
      <c r="G14" s="83" t="s">
        <v>213</v>
      </c>
      <c r="H14" s="117">
        <v>99.006</v>
      </c>
      <c r="I14" s="84" t="s">
        <v>215</v>
      </c>
      <c r="J14" s="316">
        <v>94</v>
      </c>
      <c r="K14" s="264">
        <v>10.9</v>
      </c>
      <c r="L14" s="242">
        <v>59</v>
      </c>
      <c r="M14" s="243">
        <v>18</v>
      </c>
      <c r="N14" s="243">
        <v>18</v>
      </c>
      <c r="O14" s="242">
        <v>57</v>
      </c>
      <c r="P14" s="242">
        <v>17</v>
      </c>
      <c r="Q14" s="242">
        <v>17</v>
      </c>
      <c r="R14" s="316">
        <v>91</v>
      </c>
      <c r="S14" s="264">
        <v>10.5</v>
      </c>
      <c r="U14" s="34"/>
    </row>
    <row r="15" spans="2:24" s="11" customFormat="1" ht="21" customHeight="1" x14ac:dyDescent="0.2">
      <c r="B15" s="34"/>
      <c r="C15" s="15" t="s">
        <v>55</v>
      </c>
      <c r="D15" s="214">
        <v>10</v>
      </c>
      <c r="E15" s="214" t="s">
        <v>56</v>
      </c>
      <c r="F15" s="179"/>
      <c r="G15" s="176"/>
      <c r="H15" s="179"/>
      <c r="I15" s="176"/>
      <c r="J15" s="332"/>
      <c r="K15" s="329"/>
      <c r="L15" s="333"/>
      <c r="M15" s="333"/>
      <c r="N15" s="333"/>
      <c r="O15" s="333"/>
      <c r="P15" s="333"/>
      <c r="Q15" s="333"/>
      <c r="R15" s="332"/>
      <c r="S15" s="329"/>
    </row>
    <row r="16" spans="2:24" s="11" customFormat="1" ht="27" customHeight="1" x14ac:dyDescent="0.2">
      <c r="B16" s="34"/>
      <c r="C16" s="116" t="s">
        <v>205</v>
      </c>
      <c r="D16" s="178"/>
      <c r="E16" s="178"/>
      <c r="F16" s="105">
        <v>22.120999999999999</v>
      </c>
      <c r="G16" s="215" t="s">
        <v>243</v>
      </c>
      <c r="H16" s="105">
        <v>22.085000000000001</v>
      </c>
      <c r="I16" s="215" t="s">
        <v>243</v>
      </c>
      <c r="J16" s="240">
        <v>16</v>
      </c>
      <c r="K16" s="241">
        <v>4.3</v>
      </c>
      <c r="L16" s="243">
        <v>6</v>
      </c>
      <c r="M16" s="243">
        <v>8</v>
      </c>
      <c r="N16" s="243">
        <v>1</v>
      </c>
      <c r="O16" s="243">
        <v>6</v>
      </c>
      <c r="P16" s="243">
        <v>8</v>
      </c>
      <c r="Q16" s="243">
        <v>1</v>
      </c>
      <c r="R16" s="240">
        <v>16</v>
      </c>
      <c r="S16" s="241">
        <v>4.3</v>
      </c>
      <c r="T16"/>
      <c r="U16"/>
      <c r="V16"/>
      <c r="W16"/>
      <c r="X16"/>
    </row>
    <row r="17" spans="3:28" s="11" customFormat="1" ht="21" customHeight="1" x14ac:dyDescent="0.2">
      <c r="C17" s="15" t="s">
        <v>291</v>
      </c>
      <c r="D17" s="214" t="s">
        <v>57</v>
      </c>
      <c r="E17" s="214" t="s">
        <v>58</v>
      </c>
      <c r="F17" s="105">
        <v>15.321999999999999</v>
      </c>
      <c r="G17" s="215" t="s">
        <v>244</v>
      </c>
      <c r="H17" s="105">
        <v>15.085000000000001</v>
      </c>
      <c r="I17" s="215" t="s">
        <v>244</v>
      </c>
      <c r="J17" s="240">
        <v>23</v>
      </c>
      <c r="K17" s="241">
        <v>3.4</v>
      </c>
      <c r="L17" s="243">
        <v>13</v>
      </c>
      <c r="M17" s="243">
        <v>7</v>
      </c>
      <c r="N17" s="243">
        <v>3</v>
      </c>
      <c r="O17" s="243">
        <v>13</v>
      </c>
      <c r="P17" s="243">
        <v>7</v>
      </c>
      <c r="Q17" s="243">
        <v>3</v>
      </c>
      <c r="R17" s="240">
        <v>23</v>
      </c>
      <c r="S17" s="241">
        <v>3.4</v>
      </c>
    </row>
    <row r="18" spans="3:28" s="11" customFormat="1" ht="21" customHeight="1" x14ac:dyDescent="0.2">
      <c r="C18" s="15" t="s">
        <v>292</v>
      </c>
      <c r="D18" s="214">
        <v>34</v>
      </c>
      <c r="E18" s="214" t="s">
        <v>59</v>
      </c>
      <c r="F18" s="105">
        <v>55.868000000000002</v>
      </c>
      <c r="G18" s="215" t="s">
        <v>218</v>
      </c>
      <c r="H18" s="105">
        <v>55.613</v>
      </c>
      <c r="I18" s="215" t="s">
        <v>218</v>
      </c>
      <c r="J18" s="240">
        <v>61</v>
      </c>
      <c r="K18" s="241">
        <v>5.6</v>
      </c>
      <c r="L18" s="243">
        <v>41</v>
      </c>
      <c r="M18" s="243">
        <v>9</v>
      </c>
      <c r="N18" s="243">
        <v>10</v>
      </c>
      <c r="O18" s="243">
        <v>41</v>
      </c>
      <c r="P18" s="243">
        <v>9</v>
      </c>
      <c r="Q18" s="243">
        <v>10</v>
      </c>
      <c r="R18" s="240">
        <v>60</v>
      </c>
      <c r="S18" s="241">
        <v>5.6</v>
      </c>
    </row>
    <row r="19" spans="3:28" s="11" customFormat="1" ht="21" customHeight="1" x14ac:dyDescent="0.2">
      <c r="C19" s="15" t="s">
        <v>60</v>
      </c>
      <c r="D19" s="214">
        <v>20</v>
      </c>
      <c r="E19" s="214" t="s">
        <v>61</v>
      </c>
      <c r="F19" s="105">
        <v>24.734999999999999</v>
      </c>
      <c r="G19" s="215" t="s">
        <v>245</v>
      </c>
      <c r="H19" s="105">
        <v>24.53</v>
      </c>
      <c r="I19" s="215" t="s">
        <v>245</v>
      </c>
      <c r="J19" s="240">
        <v>25</v>
      </c>
      <c r="K19" s="241">
        <v>3</v>
      </c>
      <c r="L19" s="243">
        <v>10</v>
      </c>
      <c r="M19" s="243">
        <v>6</v>
      </c>
      <c r="N19" s="243">
        <v>10</v>
      </c>
      <c r="O19" s="243">
        <v>9</v>
      </c>
      <c r="P19" s="243">
        <v>6</v>
      </c>
      <c r="Q19" s="243">
        <v>10</v>
      </c>
      <c r="R19" s="240">
        <v>25</v>
      </c>
      <c r="S19" s="241">
        <v>3</v>
      </c>
    </row>
    <row r="20" spans="3:28" s="11" customFormat="1" ht="21" customHeight="1" x14ac:dyDescent="0.2">
      <c r="C20" s="15" t="s">
        <v>62</v>
      </c>
      <c r="D20" s="214">
        <v>41</v>
      </c>
      <c r="E20" s="214" t="s">
        <v>63</v>
      </c>
      <c r="F20" s="105">
        <v>45.509</v>
      </c>
      <c r="G20" s="215" t="s">
        <v>246</v>
      </c>
      <c r="H20" s="119">
        <v>45.139000000000003</v>
      </c>
      <c r="I20" s="54" t="s">
        <v>246</v>
      </c>
      <c r="J20" s="316">
        <v>55</v>
      </c>
      <c r="K20" s="264">
        <v>4.8</v>
      </c>
      <c r="L20" s="242">
        <v>34</v>
      </c>
      <c r="M20" s="243">
        <v>8</v>
      </c>
      <c r="N20" s="243">
        <v>12</v>
      </c>
      <c r="O20" s="242">
        <v>34</v>
      </c>
      <c r="P20" s="242">
        <v>8</v>
      </c>
      <c r="Q20" s="242">
        <v>12</v>
      </c>
      <c r="R20" s="316">
        <v>54</v>
      </c>
      <c r="S20" s="264">
        <v>4.8</v>
      </c>
    </row>
    <row r="21" spans="3:28" s="217" customFormat="1" ht="21" customHeight="1" x14ac:dyDescent="0.2">
      <c r="C21" s="15" t="s">
        <v>299</v>
      </c>
      <c r="D21" s="179"/>
      <c r="E21" s="176"/>
      <c r="F21" s="179"/>
      <c r="G21" s="176"/>
      <c r="H21" s="179"/>
      <c r="I21" s="176"/>
      <c r="J21" s="316">
        <v>5</v>
      </c>
      <c r="K21" s="264">
        <v>0.7</v>
      </c>
      <c r="L21" s="242">
        <v>3</v>
      </c>
      <c r="M21" s="243">
        <v>0</v>
      </c>
      <c r="N21" s="243">
        <v>2</v>
      </c>
      <c r="O21" s="242">
        <v>3</v>
      </c>
      <c r="P21" s="242">
        <v>0</v>
      </c>
      <c r="Q21" s="242">
        <v>2</v>
      </c>
      <c r="R21" s="316">
        <v>5</v>
      </c>
      <c r="S21" s="264">
        <v>0.7</v>
      </c>
    </row>
    <row r="22" spans="3:28" s="11" customFormat="1" ht="21" customHeight="1" x14ac:dyDescent="0.2">
      <c r="C22" s="15" t="s">
        <v>64</v>
      </c>
      <c r="D22" s="214">
        <v>7</v>
      </c>
      <c r="E22" s="214" t="s">
        <v>65</v>
      </c>
      <c r="F22" s="105">
        <v>16.850000000000001</v>
      </c>
      <c r="G22" s="215" t="s">
        <v>247</v>
      </c>
      <c r="H22" s="105">
        <v>16.803000000000001</v>
      </c>
      <c r="I22" s="215" t="s">
        <v>247</v>
      </c>
      <c r="J22" s="240">
        <v>21</v>
      </c>
      <c r="K22" s="241">
        <v>6</v>
      </c>
      <c r="L22" s="243">
        <v>11</v>
      </c>
      <c r="M22" s="243">
        <v>3</v>
      </c>
      <c r="N22" s="243">
        <v>6</v>
      </c>
      <c r="O22" s="243">
        <v>11</v>
      </c>
      <c r="P22" s="243">
        <v>3</v>
      </c>
      <c r="Q22" s="243">
        <v>6</v>
      </c>
      <c r="R22" s="240">
        <v>20</v>
      </c>
      <c r="S22" s="241">
        <v>6</v>
      </c>
    </row>
    <row r="23" spans="3:28" s="11" customFormat="1" ht="27" customHeight="1" x14ac:dyDescent="0.2">
      <c r="C23" s="38" t="s">
        <v>66</v>
      </c>
      <c r="D23" s="31">
        <v>570</v>
      </c>
      <c r="E23" s="31" t="s">
        <v>67</v>
      </c>
      <c r="F23" s="77">
        <v>748.12400000000002</v>
      </c>
      <c r="G23" s="68" t="s">
        <v>248</v>
      </c>
      <c r="H23" s="77">
        <v>743.20600000000002</v>
      </c>
      <c r="I23" s="68" t="s">
        <v>249</v>
      </c>
      <c r="J23" s="252">
        <v>807</v>
      </c>
      <c r="K23" s="253">
        <v>62.3</v>
      </c>
      <c r="L23" s="317">
        <v>474</v>
      </c>
      <c r="M23" s="317">
        <v>157</v>
      </c>
      <c r="N23" s="317">
        <v>176</v>
      </c>
      <c r="O23" s="317">
        <v>460</v>
      </c>
      <c r="P23" s="317">
        <v>156</v>
      </c>
      <c r="Q23" s="317">
        <v>174</v>
      </c>
      <c r="R23" s="252">
        <v>790</v>
      </c>
      <c r="S23" s="253">
        <v>60.7</v>
      </c>
    </row>
    <row r="24" spans="3:28" x14ac:dyDescent="0.15"/>
    <row r="28" spans="3:28" ht="15" x14ac:dyDescent="0.2">
      <c r="U28"/>
      <c r="V28"/>
      <c r="W28"/>
      <c r="X28"/>
      <c r="Y28"/>
      <c r="Z28"/>
      <c r="AA28"/>
      <c r="AB28"/>
    </row>
    <row r="29" spans="3:28" s="11" customFormat="1" ht="12" customHeight="1" x14ac:dyDescent="0.2"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U29"/>
      <c r="V29"/>
      <c r="W29"/>
      <c r="X29"/>
      <c r="Y29"/>
      <c r="Z29"/>
      <c r="AA29"/>
      <c r="AB29"/>
    </row>
    <row r="30" spans="3:28" s="20" customFormat="1" ht="14.25" customHeight="1" x14ac:dyDescent="0.2">
      <c r="C30" s="361" t="s">
        <v>76</v>
      </c>
      <c r="D30" s="360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S30" s="65"/>
      <c r="U30"/>
      <c r="V30"/>
      <c r="W30"/>
      <c r="X30"/>
      <c r="Y30"/>
      <c r="Z30"/>
      <c r="AA30"/>
      <c r="AB30"/>
    </row>
    <row r="31" spans="3:28" s="20" customFormat="1" ht="15" x14ac:dyDescent="0.2">
      <c r="H31" s="209"/>
      <c r="I31" s="209"/>
      <c r="J31" s="209"/>
      <c r="S31" s="65"/>
      <c r="U31"/>
      <c r="V31"/>
      <c r="W31"/>
      <c r="X31"/>
      <c r="Y31"/>
      <c r="Z31"/>
      <c r="AA31"/>
      <c r="AB31"/>
    </row>
    <row r="32" spans="3:28" s="20" customFormat="1" ht="15" x14ac:dyDescent="0.2">
      <c r="H32" s="209"/>
      <c r="I32" s="209"/>
      <c r="J32" s="209"/>
      <c r="S32" s="65"/>
      <c r="U32"/>
      <c r="V32"/>
      <c r="W32"/>
      <c r="X32"/>
      <c r="Y32"/>
      <c r="Z32"/>
      <c r="AA32"/>
      <c r="AB32"/>
    </row>
    <row r="33" spans="21:28" ht="15" x14ac:dyDescent="0.2">
      <c r="U33"/>
      <c r="V33"/>
      <c r="W33"/>
      <c r="X33"/>
      <c r="Y33"/>
      <c r="Z33"/>
      <c r="AA33"/>
      <c r="AB33"/>
    </row>
    <row r="34" spans="21:28" ht="15" x14ac:dyDescent="0.2">
      <c r="U34"/>
      <c r="V34"/>
      <c r="W34"/>
      <c r="X34"/>
      <c r="Y34"/>
      <c r="Z34"/>
      <c r="AA34"/>
      <c r="AB34"/>
    </row>
    <row r="35" spans="21:28" ht="15" x14ac:dyDescent="0.2">
      <c r="U35"/>
      <c r="V35"/>
      <c r="W35"/>
      <c r="X35"/>
      <c r="Y35"/>
      <c r="Z35"/>
      <c r="AA35"/>
      <c r="AB35"/>
    </row>
    <row r="36" spans="21:28" ht="15" x14ac:dyDescent="0.2">
      <c r="U36"/>
      <c r="V36"/>
      <c r="W36"/>
      <c r="X36"/>
      <c r="Y36"/>
      <c r="Z36"/>
      <c r="AA36"/>
      <c r="AB36"/>
    </row>
    <row r="37" spans="21:28" ht="15" x14ac:dyDescent="0.2">
      <c r="U37"/>
      <c r="V37"/>
      <c r="W37"/>
      <c r="X37"/>
      <c r="Y37"/>
      <c r="Z37"/>
      <c r="AA37"/>
      <c r="AB37"/>
    </row>
    <row r="38" spans="21:28" ht="15" x14ac:dyDescent="0.2">
      <c r="U38"/>
      <c r="V38"/>
      <c r="W38"/>
      <c r="X38"/>
      <c r="Y38"/>
      <c r="Z38"/>
      <c r="AA38"/>
      <c r="AB38"/>
    </row>
    <row r="39" spans="21:28" ht="15" x14ac:dyDescent="0.2">
      <c r="U39"/>
      <c r="V39"/>
      <c r="W39"/>
      <c r="X39"/>
      <c r="Y39"/>
      <c r="Z39"/>
      <c r="AA39"/>
      <c r="AB39"/>
    </row>
    <row r="40" spans="21:28" ht="15" x14ac:dyDescent="0.2">
      <c r="U40"/>
      <c r="V40"/>
      <c r="W40"/>
      <c r="X40"/>
      <c r="Y40"/>
      <c r="Z40"/>
      <c r="AA40"/>
      <c r="AB40"/>
    </row>
    <row r="41" spans="21:28" ht="15" x14ac:dyDescent="0.2">
      <c r="U41"/>
      <c r="V41"/>
      <c r="W41"/>
      <c r="X41"/>
      <c r="Y41"/>
      <c r="Z41"/>
      <c r="AA41"/>
      <c r="AB41"/>
    </row>
    <row r="42" spans="21:28" ht="15" x14ac:dyDescent="0.2">
      <c r="U42"/>
      <c r="V42"/>
      <c r="W42"/>
      <c r="X42"/>
      <c r="Y42"/>
      <c r="Z42"/>
      <c r="AA42"/>
      <c r="AB42"/>
    </row>
    <row r="43" spans="21:28" ht="15" x14ac:dyDescent="0.2">
      <c r="U43"/>
      <c r="V43"/>
      <c r="W43"/>
      <c r="X43"/>
      <c r="Y43"/>
      <c r="Z43"/>
      <c r="AA43"/>
      <c r="AB43"/>
    </row>
    <row r="44" spans="21:28" ht="15" x14ac:dyDescent="0.2">
      <c r="U44"/>
      <c r="V44"/>
      <c r="W44"/>
      <c r="X44"/>
      <c r="Y44"/>
      <c r="Z44"/>
      <c r="AA44"/>
      <c r="AB44"/>
    </row>
    <row r="45" spans="21:28" ht="15" x14ac:dyDescent="0.2">
      <c r="U45"/>
      <c r="V45"/>
      <c r="W45"/>
      <c r="X45"/>
      <c r="Y45"/>
      <c r="Z45"/>
      <c r="AA45"/>
      <c r="AB45"/>
    </row>
    <row r="46" spans="21:28" ht="15" x14ac:dyDescent="0.2">
      <c r="U46"/>
      <c r="V46"/>
      <c r="W46"/>
      <c r="X46"/>
      <c r="Y46"/>
      <c r="Z46"/>
      <c r="AA46"/>
      <c r="AB46"/>
    </row>
    <row r="47" spans="21:28" ht="15" x14ac:dyDescent="0.2">
      <c r="U47"/>
      <c r="V47"/>
      <c r="W47"/>
      <c r="X47"/>
      <c r="Y47"/>
      <c r="Z47"/>
      <c r="AA47"/>
      <c r="AB47"/>
    </row>
    <row r="48" spans="21:28" x14ac:dyDescent="0.15">
      <c r="V48" s="80"/>
      <c r="W48" s="80"/>
      <c r="X48" s="80"/>
      <c r="Y48" s="80"/>
      <c r="Z48" s="80"/>
      <c r="AA48" s="80"/>
    </row>
    <row r="49" spans="22:27" x14ac:dyDescent="0.15">
      <c r="V49" s="80"/>
      <c r="W49" s="81"/>
      <c r="X49" s="81"/>
      <c r="Y49" s="81"/>
      <c r="Z49" s="80"/>
      <c r="AA49" s="80"/>
    </row>
    <row r="50" spans="22:27" x14ac:dyDescent="0.15">
      <c r="V50" s="80"/>
      <c r="W50" s="81"/>
      <c r="X50" s="81"/>
      <c r="Y50" s="81"/>
      <c r="Z50" s="80"/>
      <c r="AA50" s="80"/>
    </row>
    <row r="51" spans="22:27" x14ac:dyDescent="0.15">
      <c r="V51" s="80"/>
      <c r="W51" s="80" t="s">
        <v>0</v>
      </c>
      <c r="X51" s="80" t="s">
        <v>1</v>
      </c>
      <c r="Y51" s="80" t="s">
        <v>2</v>
      </c>
      <c r="Z51" s="80" t="s">
        <v>3</v>
      </c>
      <c r="AA51" s="80" t="s">
        <v>6</v>
      </c>
    </row>
    <row r="52" spans="22:27" x14ac:dyDescent="0.15">
      <c r="V52" s="81" t="s">
        <v>4</v>
      </c>
      <c r="W52" s="82">
        <v>19.79</v>
      </c>
      <c r="X52" s="82">
        <v>19.79</v>
      </c>
      <c r="Y52" s="82">
        <v>0</v>
      </c>
      <c r="Z52" s="80"/>
      <c r="AA52" s="80"/>
    </row>
    <row r="53" spans="22:27" x14ac:dyDescent="0.15">
      <c r="V53" s="81" t="s">
        <v>5</v>
      </c>
      <c r="W53" s="82">
        <v>1633.97</v>
      </c>
      <c r="X53" s="82">
        <v>1238.49</v>
      </c>
      <c r="Y53" s="82">
        <v>1065.8399999999999</v>
      </c>
      <c r="Z53" s="80"/>
      <c r="AA53" s="80"/>
    </row>
  </sheetData>
  <mergeCells count="13">
    <mergeCell ref="C2:N2"/>
    <mergeCell ref="C30:N30"/>
    <mergeCell ref="L5:R5"/>
    <mergeCell ref="L6:R6"/>
    <mergeCell ref="D7:G7"/>
    <mergeCell ref="L7:N7"/>
    <mergeCell ref="O7:S7"/>
    <mergeCell ref="F8:G8"/>
    <mergeCell ref="J8:K8"/>
    <mergeCell ref="F9:G9"/>
    <mergeCell ref="J9:K9"/>
    <mergeCell ref="H8:I8"/>
    <mergeCell ref="H9:I9"/>
  </mergeCells>
  <pageMargins left="1" right="1" top="1" bottom="1" header="0.5" footer="0.5"/>
  <pageSetup scale="90" orientation="portrait" horizontalDpi="1200" verticalDpi="1200"/>
  <headerFooter alignWithMargins="0">
    <oddFooter>&amp;L&amp;9&amp;F: &amp;A&amp;R&amp;9&amp;D: &amp;T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B1:X30"/>
  <sheetViews>
    <sheetView topLeftCell="A3" workbookViewId="0">
      <selection activeCell="A14" sqref="A14:XFD14"/>
    </sheetView>
  </sheetViews>
  <sheetFormatPr baseColWidth="10" defaultColWidth="8.83203125" defaultRowHeight="11" x14ac:dyDescent="0.15"/>
  <cols>
    <col min="1" max="1" width="8.83203125" style="4"/>
    <col min="2" max="2" width="11.5" style="4" customWidth="1"/>
    <col min="3" max="3" width="30.83203125" style="3" customWidth="1"/>
    <col min="4" max="4" width="4.6640625" style="3" customWidth="1"/>
    <col min="5" max="6" width="4.6640625" style="4" customWidth="1"/>
    <col min="7" max="7" width="8.5" style="4" customWidth="1"/>
    <col min="8" max="8" width="4.1640625" style="101" customWidth="1"/>
    <col min="9" max="9" width="4.83203125" style="93" customWidth="1"/>
    <col min="10" max="12" width="5.6640625" style="4" customWidth="1"/>
    <col min="13" max="260" width="8.83203125" style="4"/>
    <col min="261" max="261" width="33.1640625" style="4" customWidth="1"/>
    <col min="262" max="268" width="8.6640625" style="4" customWidth="1"/>
    <col min="269" max="516" width="8.83203125" style="4"/>
    <col min="517" max="517" width="33.1640625" style="4" customWidth="1"/>
    <col min="518" max="524" width="8.6640625" style="4" customWidth="1"/>
    <col min="525" max="772" width="8.83203125" style="4"/>
    <col min="773" max="773" width="33.1640625" style="4" customWidth="1"/>
    <col min="774" max="780" width="8.6640625" style="4" customWidth="1"/>
    <col min="781" max="1028" width="8.83203125" style="4"/>
    <col min="1029" max="1029" width="33.1640625" style="4" customWidth="1"/>
    <col min="1030" max="1036" width="8.6640625" style="4" customWidth="1"/>
    <col min="1037" max="1284" width="8.83203125" style="4"/>
    <col min="1285" max="1285" width="33.1640625" style="4" customWidth="1"/>
    <col min="1286" max="1292" width="8.6640625" style="4" customWidth="1"/>
    <col min="1293" max="1540" width="8.83203125" style="4"/>
    <col min="1541" max="1541" width="33.1640625" style="4" customWidth="1"/>
    <col min="1542" max="1548" width="8.6640625" style="4" customWidth="1"/>
    <col min="1549" max="1796" width="8.83203125" style="4"/>
    <col min="1797" max="1797" width="33.1640625" style="4" customWidth="1"/>
    <col min="1798" max="1804" width="8.6640625" style="4" customWidth="1"/>
    <col min="1805" max="2052" width="8.83203125" style="4"/>
    <col min="2053" max="2053" width="33.1640625" style="4" customWidth="1"/>
    <col min="2054" max="2060" width="8.6640625" style="4" customWidth="1"/>
    <col min="2061" max="2308" width="8.83203125" style="4"/>
    <col min="2309" max="2309" width="33.1640625" style="4" customWidth="1"/>
    <col min="2310" max="2316" width="8.6640625" style="4" customWidth="1"/>
    <col min="2317" max="2564" width="8.83203125" style="4"/>
    <col min="2565" max="2565" width="33.1640625" style="4" customWidth="1"/>
    <col min="2566" max="2572" width="8.6640625" style="4" customWidth="1"/>
    <col min="2573" max="2820" width="8.83203125" style="4"/>
    <col min="2821" max="2821" width="33.1640625" style="4" customWidth="1"/>
    <col min="2822" max="2828" width="8.6640625" style="4" customWidth="1"/>
    <col min="2829" max="3076" width="8.83203125" style="4"/>
    <col min="3077" max="3077" width="33.1640625" style="4" customWidth="1"/>
    <col min="3078" max="3084" width="8.6640625" style="4" customWidth="1"/>
    <col min="3085" max="3332" width="8.83203125" style="4"/>
    <col min="3333" max="3333" width="33.1640625" style="4" customWidth="1"/>
    <col min="3334" max="3340" width="8.6640625" style="4" customWidth="1"/>
    <col min="3341" max="3588" width="8.83203125" style="4"/>
    <col min="3589" max="3589" width="33.1640625" style="4" customWidth="1"/>
    <col min="3590" max="3596" width="8.6640625" style="4" customWidth="1"/>
    <col min="3597" max="3844" width="8.83203125" style="4"/>
    <col min="3845" max="3845" width="33.1640625" style="4" customWidth="1"/>
    <col min="3846" max="3852" width="8.6640625" style="4" customWidth="1"/>
    <col min="3853" max="4100" width="8.83203125" style="4"/>
    <col min="4101" max="4101" width="33.1640625" style="4" customWidth="1"/>
    <col min="4102" max="4108" width="8.6640625" style="4" customWidth="1"/>
    <col min="4109" max="4356" width="8.83203125" style="4"/>
    <col min="4357" max="4357" width="33.1640625" style="4" customWidth="1"/>
    <col min="4358" max="4364" width="8.6640625" style="4" customWidth="1"/>
    <col min="4365" max="4612" width="8.83203125" style="4"/>
    <col min="4613" max="4613" width="33.1640625" style="4" customWidth="1"/>
    <col min="4614" max="4620" width="8.6640625" style="4" customWidth="1"/>
    <col min="4621" max="4868" width="8.83203125" style="4"/>
    <col min="4869" max="4869" width="33.1640625" style="4" customWidth="1"/>
    <col min="4870" max="4876" width="8.6640625" style="4" customWidth="1"/>
    <col min="4877" max="5124" width="8.83203125" style="4"/>
    <col min="5125" max="5125" width="33.1640625" style="4" customWidth="1"/>
    <col min="5126" max="5132" width="8.6640625" style="4" customWidth="1"/>
    <col min="5133" max="5380" width="8.83203125" style="4"/>
    <col min="5381" max="5381" width="33.1640625" style="4" customWidth="1"/>
    <col min="5382" max="5388" width="8.6640625" style="4" customWidth="1"/>
    <col min="5389" max="5636" width="8.83203125" style="4"/>
    <col min="5637" max="5637" width="33.1640625" style="4" customWidth="1"/>
    <col min="5638" max="5644" width="8.6640625" style="4" customWidth="1"/>
    <col min="5645" max="5892" width="8.83203125" style="4"/>
    <col min="5893" max="5893" width="33.1640625" style="4" customWidth="1"/>
    <col min="5894" max="5900" width="8.6640625" style="4" customWidth="1"/>
    <col min="5901" max="6148" width="8.83203125" style="4"/>
    <col min="6149" max="6149" width="33.1640625" style="4" customWidth="1"/>
    <col min="6150" max="6156" width="8.6640625" style="4" customWidth="1"/>
    <col min="6157" max="6404" width="8.83203125" style="4"/>
    <col min="6405" max="6405" width="33.1640625" style="4" customWidth="1"/>
    <col min="6406" max="6412" width="8.6640625" style="4" customWidth="1"/>
    <col min="6413" max="6660" width="8.83203125" style="4"/>
    <col min="6661" max="6661" width="33.1640625" style="4" customWidth="1"/>
    <col min="6662" max="6668" width="8.6640625" style="4" customWidth="1"/>
    <col min="6669" max="6916" width="8.83203125" style="4"/>
    <col min="6917" max="6917" width="33.1640625" style="4" customWidth="1"/>
    <col min="6918" max="6924" width="8.6640625" style="4" customWidth="1"/>
    <col min="6925" max="7172" width="8.83203125" style="4"/>
    <col min="7173" max="7173" width="33.1640625" style="4" customWidth="1"/>
    <col min="7174" max="7180" width="8.6640625" style="4" customWidth="1"/>
    <col min="7181" max="7428" width="8.83203125" style="4"/>
    <col min="7429" max="7429" width="33.1640625" style="4" customWidth="1"/>
    <col min="7430" max="7436" width="8.6640625" style="4" customWidth="1"/>
    <col min="7437" max="7684" width="8.83203125" style="4"/>
    <col min="7685" max="7685" width="33.1640625" style="4" customWidth="1"/>
    <col min="7686" max="7692" width="8.6640625" style="4" customWidth="1"/>
    <col min="7693" max="7940" width="8.83203125" style="4"/>
    <col min="7941" max="7941" width="33.1640625" style="4" customWidth="1"/>
    <col min="7942" max="7948" width="8.6640625" style="4" customWidth="1"/>
    <col min="7949" max="8196" width="8.83203125" style="4"/>
    <col min="8197" max="8197" width="33.1640625" style="4" customWidth="1"/>
    <col min="8198" max="8204" width="8.6640625" style="4" customWidth="1"/>
    <col min="8205" max="8452" width="8.83203125" style="4"/>
    <col min="8453" max="8453" width="33.1640625" style="4" customWidth="1"/>
    <col min="8454" max="8460" width="8.6640625" style="4" customWidth="1"/>
    <col min="8461" max="8708" width="8.83203125" style="4"/>
    <col min="8709" max="8709" width="33.1640625" style="4" customWidth="1"/>
    <col min="8710" max="8716" width="8.6640625" style="4" customWidth="1"/>
    <col min="8717" max="8964" width="8.83203125" style="4"/>
    <col min="8965" max="8965" width="33.1640625" style="4" customWidth="1"/>
    <col min="8966" max="8972" width="8.6640625" style="4" customWidth="1"/>
    <col min="8973" max="9220" width="8.83203125" style="4"/>
    <col min="9221" max="9221" width="33.1640625" style="4" customWidth="1"/>
    <col min="9222" max="9228" width="8.6640625" style="4" customWidth="1"/>
    <col min="9229" max="9476" width="8.83203125" style="4"/>
    <col min="9477" max="9477" width="33.1640625" style="4" customWidth="1"/>
    <col min="9478" max="9484" width="8.6640625" style="4" customWidth="1"/>
    <col min="9485" max="9732" width="8.83203125" style="4"/>
    <col min="9733" max="9733" width="33.1640625" style="4" customWidth="1"/>
    <col min="9734" max="9740" width="8.6640625" style="4" customWidth="1"/>
    <col min="9741" max="9988" width="8.83203125" style="4"/>
    <col min="9989" max="9989" width="33.1640625" style="4" customWidth="1"/>
    <col min="9990" max="9996" width="8.6640625" style="4" customWidth="1"/>
    <col min="9997" max="10244" width="8.83203125" style="4"/>
    <col min="10245" max="10245" width="33.1640625" style="4" customWidth="1"/>
    <col min="10246" max="10252" width="8.6640625" style="4" customWidth="1"/>
    <col min="10253" max="10500" width="8.83203125" style="4"/>
    <col min="10501" max="10501" width="33.1640625" style="4" customWidth="1"/>
    <col min="10502" max="10508" width="8.6640625" style="4" customWidth="1"/>
    <col min="10509" max="10756" width="8.83203125" style="4"/>
    <col min="10757" max="10757" width="33.1640625" style="4" customWidth="1"/>
    <col min="10758" max="10764" width="8.6640625" style="4" customWidth="1"/>
    <col min="10765" max="11012" width="8.83203125" style="4"/>
    <col min="11013" max="11013" width="33.1640625" style="4" customWidth="1"/>
    <col min="11014" max="11020" width="8.6640625" style="4" customWidth="1"/>
    <col min="11021" max="11268" width="8.83203125" style="4"/>
    <col min="11269" max="11269" width="33.1640625" style="4" customWidth="1"/>
    <col min="11270" max="11276" width="8.6640625" style="4" customWidth="1"/>
    <col min="11277" max="11524" width="8.83203125" style="4"/>
    <col min="11525" max="11525" width="33.1640625" style="4" customWidth="1"/>
    <col min="11526" max="11532" width="8.6640625" style="4" customWidth="1"/>
    <col min="11533" max="11780" width="8.83203125" style="4"/>
    <col min="11781" max="11781" width="33.1640625" style="4" customWidth="1"/>
    <col min="11782" max="11788" width="8.6640625" style="4" customWidth="1"/>
    <col min="11789" max="12036" width="8.83203125" style="4"/>
    <col min="12037" max="12037" width="33.1640625" style="4" customWidth="1"/>
    <col min="12038" max="12044" width="8.6640625" style="4" customWidth="1"/>
    <col min="12045" max="12292" width="8.83203125" style="4"/>
    <col min="12293" max="12293" width="33.1640625" style="4" customWidth="1"/>
    <col min="12294" max="12300" width="8.6640625" style="4" customWidth="1"/>
    <col min="12301" max="12548" width="8.83203125" style="4"/>
    <col min="12549" max="12549" width="33.1640625" style="4" customWidth="1"/>
    <col min="12550" max="12556" width="8.6640625" style="4" customWidth="1"/>
    <col min="12557" max="12804" width="8.83203125" style="4"/>
    <col min="12805" max="12805" width="33.1640625" style="4" customWidth="1"/>
    <col min="12806" max="12812" width="8.6640625" style="4" customWidth="1"/>
    <col min="12813" max="13060" width="8.83203125" style="4"/>
    <col min="13061" max="13061" width="33.1640625" style="4" customWidth="1"/>
    <col min="13062" max="13068" width="8.6640625" style="4" customWidth="1"/>
    <col min="13069" max="13316" width="8.83203125" style="4"/>
    <col min="13317" max="13317" width="33.1640625" style="4" customWidth="1"/>
    <col min="13318" max="13324" width="8.6640625" style="4" customWidth="1"/>
    <col min="13325" max="13572" width="8.83203125" style="4"/>
    <col min="13573" max="13573" width="33.1640625" style="4" customWidth="1"/>
    <col min="13574" max="13580" width="8.6640625" style="4" customWidth="1"/>
    <col min="13581" max="13828" width="8.83203125" style="4"/>
    <col min="13829" max="13829" width="33.1640625" style="4" customWidth="1"/>
    <col min="13830" max="13836" width="8.6640625" style="4" customWidth="1"/>
    <col min="13837" max="14084" width="8.83203125" style="4"/>
    <col min="14085" max="14085" width="33.1640625" style="4" customWidth="1"/>
    <col min="14086" max="14092" width="8.6640625" style="4" customWidth="1"/>
    <col min="14093" max="14340" width="8.83203125" style="4"/>
    <col min="14341" max="14341" width="33.1640625" style="4" customWidth="1"/>
    <col min="14342" max="14348" width="8.6640625" style="4" customWidth="1"/>
    <col min="14349" max="14596" width="8.83203125" style="4"/>
    <col min="14597" max="14597" width="33.1640625" style="4" customWidth="1"/>
    <col min="14598" max="14604" width="8.6640625" style="4" customWidth="1"/>
    <col min="14605" max="14852" width="8.83203125" style="4"/>
    <col min="14853" max="14853" width="33.1640625" style="4" customWidth="1"/>
    <col min="14854" max="14860" width="8.6640625" style="4" customWidth="1"/>
    <col min="14861" max="15108" width="8.83203125" style="4"/>
    <col min="15109" max="15109" width="33.1640625" style="4" customWidth="1"/>
    <col min="15110" max="15116" width="8.6640625" style="4" customWidth="1"/>
    <col min="15117" max="15364" width="8.83203125" style="4"/>
    <col min="15365" max="15365" width="33.1640625" style="4" customWidth="1"/>
    <col min="15366" max="15372" width="8.6640625" style="4" customWidth="1"/>
    <col min="15373" max="15620" width="8.83203125" style="4"/>
    <col min="15621" max="15621" width="33.1640625" style="4" customWidth="1"/>
    <col min="15622" max="15628" width="8.6640625" style="4" customWidth="1"/>
    <col min="15629" max="15876" width="8.83203125" style="4"/>
    <col min="15877" max="15877" width="33.1640625" style="4" customWidth="1"/>
    <col min="15878" max="15884" width="8.6640625" style="4" customWidth="1"/>
    <col min="15885" max="16132" width="8.83203125" style="4"/>
    <col min="16133" max="16133" width="33.1640625" style="4" customWidth="1"/>
    <col min="16134" max="16140" width="8.6640625" style="4" customWidth="1"/>
    <col min="16141" max="16384" width="8.83203125" style="4"/>
  </cols>
  <sheetData>
    <row r="1" spans="3:24" ht="8.25" customHeight="1" x14ac:dyDescent="0.15"/>
    <row r="2" spans="3:24" ht="21" customHeight="1" x14ac:dyDescent="0.15">
      <c r="C2" s="376" t="s">
        <v>305</v>
      </c>
      <c r="D2" s="377"/>
      <c r="E2" s="377"/>
      <c r="F2" s="377"/>
      <c r="G2" s="377"/>
      <c r="H2" s="377"/>
      <c r="I2" s="377"/>
      <c r="J2" s="377"/>
      <c r="K2" s="377"/>
      <c r="L2" s="377"/>
    </row>
    <row r="3" spans="3:24" ht="5.25" customHeight="1" x14ac:dyDescent="0.15">
      <c r="D3" s="4"/>
    </row>
    <row r="4" spans="3:24" ht="27" customHeight="1" x14ac:dyDescent="0.2">
      <c r="C4" s="5"/>
      <c r="D4" s="6"/>
      <c r="E4" s="6"/>
      <c r="F4" s="6"/>
      <c r="G4" s="6"/>
      <c r="H4" s="109"/>
      <c r="I4" s="120"/>
      <c r="J4" s="366" t="s">
        <v>298</v>
      </c>
      <c r="K4" s="378"/>
      <c r="L4" s="379"/>
      <c r="N4"/>
      <c r="O4"/>
      <c r="P4"/>
      <c r="Q4"/>
      <c r="R4"/>
      <c r="S4"/>
      <c r="T4"/>
      <c r="U4"/>
      <c r="V4"/>
      <c r="W4"/>
      <c r="X4"/>
    </row>
    <row r="5" spans="3:24" s="11" customFormat="1" ht="18.75" customHeight="1" x14ac:dyDescent="0.2">
      <c r="C5" s="10"/>
      <c r="D5" s="358"/>
      <c r="E5" s="358"/>
      <c r="F5" s="358"/>
      <c r="G5" s="358"/>
      <c r="H5" s="358"/>
      <c r="I5" s="121"/>
      <c r="J5" s="380" t="s">
        <v>277</v>
      </c>
      <c r="K5" s="380"/>
      <c r="L5" s="380"/>
      <c r="N5"/>
      <c r="O5"/>
      <c r="P5"/>
      <c r="Q5"/>
      <c r="R5"/>
      <c r="S5"/>
      <c r="T5"/>
      <c r="U5"/>
      <c r="V5"/>
      <c r="W5"/>
      <c r="X5"/>
    </row>
    <row r="6" spans="3:24" s="11" customFormat="1" ht="28.5" customHeight="1" thickBot="1" x14ac:dyDescent="0.25">
      <c r="C6" s="12" t="s">
        <v>12</v>
      </c>
      <c r="D6" s="13">
        <v>2000</v>
      </c>
      <c r="E6" s="13">
        <v>2005</v>
      </c>
      <c r="F6" s="381">
        <v>2010</v>
      </c>
      <c r="G6" s="382"/>
      <c r="H6" s="381">
        <v>2015</v>
      </c>
      <c r="I6" s="382"/>
      <c r="J6" s="12" t="s">
        <v>309</v>
      </c>
      <c r="K6" s="12" t="s">
        <v>271</v>
      </c>
      <c r="L6" s="12" t="s">
        <v>272</v>
      </c>
      <c r="N6"/>
      <c r="O6"/>
      <c r="P6"/>
      <c r="Q6"/>
      <c r="R6"/>
      <c r="S6"/>
      <c r="T6"/>
      <c r="U6"/>
      <c r="V6"/>
      <c r="W6"/>
      <c r="X6"/>
    </row>
    <row r="7" spans="3:24" s="11" customFormat="1" ht="22.5" customHeight="1" x14ac:dyDescent="0.2">
      <c r="C7" s="171" t="s">
        <v>68</v>
      </c>
      <c r="D7" s="172"/>
      <c r="E7" s="172"/>
      <c r="F7" s="180"/>
      <c r="G7" s="181"/>
      <c r="J7" s="172"/>
      <c r="K7" s="172"/>
      <c r="L7" s="172"/>
      <c r="N7"/>
      <c r="O7"/>
      <c r="P7"/>
      <c r="Q7"/>
      <c r="R7"/>
      <c r="S7"/>
      <c r="T7"/>
      <c r="U7"/>
      <c r="V7"/>
      <c r="W7"/>
      <c r="X7"/>
    </row>
    <row r="8" spans="3:24" s="11" customFormat="1" ht="20.25" customHeight="1" x14ac:dyDescent="0.2">
      <c r="C8" s="15" t="s">
        <v>69</v>
      </c>
      <c r="D8" s="16">
        <v>10</v>
      </c>
      <c r="E8" s="16" t="s">
        <v>70</v>
      </c>
      <c r="F8" s="110">
        <v>14.866</v>
      </c>
      <c r="G8" s="167" t="s">
        <v>250</v>
      </c>
      <c r="H8" s="240">
        <v>18</v>
      </c>
      <c r="I8" s="241">
        <v>1.4</v>
      </c>
      <c r="J8" s="242">
        <v>9</v>
      </c>
      <c r="K8" s="243">
        <v>4</v>
      </c>
      <c r="L8" s="243">
        <v>5</v>
      </c>
      <c r="N8"/>
      <c r="O8"/>
      <c r="P8"/>
      <c r="Q8"/>
      <c r="R8"/>
      <c r="S8"/>
      <c r="T8"/>
      <c r="U8"/>
      <c r="V8"/>
      <c r="W8"/>
      <c r="X8"/>
    </row>
    <row r="9" spans="3:24" s="11" customFormat="1" ht="20.25" customHeight="1" x14ac:dyDescent="0.2">
      <c r="C9" s="15" t="s">
        <v>179</v>
      </c>
      <c r="D9" s="178"/>
      <c r="E9" s="178"/>
      <c r="F9" s="110">
        <v>12.978999999999999</v>
      </c>
      <c r="G9" s="167" t="s">
        <v>251</v>
      </c>
      <c r="H9" s="240">
        <v>13</v>
      </c>
      <c r="I9" s="241">
        <v>1.7</v>
      </c>
      <c r="J9" s="242">
        <v>5</v>
      </c>
      <c r="K9" s="243">
        <v>2</v>
      </c>
      <c r="L9" s="243">
        <v>6</v>
      </c>
      <c r="N9"/>
      <c r="O9"/>
      <c r="P9"/>
      <c r="Q9"/>
      <c r="R9"/>
      <c r="S9"/>
      <c r="T9"/>
      <c r="U9"/>
      <c r="V9"/>
      <c r="W9"/>
      <c r="X9"/>
    </row>
    <row r="10" spans="3:24" s="11" customFormat="1" ht="20.25" customHeight="1" x14ac:dyDescent="0.2">
      <c r="C10" s="15" t="s">
        <v>178</v>
      </c>
      <c r="D10" s="178"/>
      <c r="E10" s="178"/>
      <c r="F10" s="110">
        <v>1</v>
      </c>
      <c r="G10" s="167" t="s">
        <v>252</v>
      </c>
      <c r="H10" s="240">
        <v>1</v>
      </c>
      <c r="I10" s="241">
        <v>0.2</v>
      </c>
      <c r="J10" s="242">
        <v>0</v>
      </c>
      <c r="K10" s="243">
        <v>0</v>
      </c>
      <c r="L10" s="243">
        <v>0</v>
      </c>
      <c r="N10"/>
      <c r="O10"/>
      <c r="P10"/>
      <c r="Q10"/>
      <c r="R10"/>
      <c r="S10"/>
      <c r="T10"/>
      <c r="U10"/>
      <c r="V10"/>
      <c r="W10"/>
      <c r="X10"/>
    </row>
    <row r="11" spans="3:24" s="11" customFormat="1" ht="20.25" customHeight="1" x14ac:dyDescent="0.2">
      <c r="C11" s="15" t="s">
        <v>71</v>
      </c>
      <c r="D11" s="16">
        <v>11</v>
      </c>
      <c r="E11" s="16" t="s">
        <v>72</v>
      </c>
      <c r="F11" s="110">
        <v>13.978999999999999</v>
      </c>
      <c r="G11" s="83" t="s">
        <v>273</v>
      </c>
      <c r="H11" s="240">
        <v>14</v>
      </c>
      <c r="I11" s="241">
        <v>1.7</v>
      </c>
      <c r="J11" s="243">
        <v>6</v>
      </c>
      <c r="K11" s="243">
        <v>2</v>
      </c>
      <c r="L11" s="243">
        <v>6</v>
      </c>
      <c r="N11"/>
      <c r="O11"/>
      <c r="P11"/>
      <c r="Q11"/>
      <c r="R11"/>
      <c r="S11"/>
      <c r="T11"/>
      <c r="U11"/>
      <c r="V11"/>
      <c r="W11"/>
      <c r="X11"/>
    </row>
    <row r="12" spans="3:24" s="11" customFormat="1" ht="20.25" customHeight="1" x14ac:dyDescent="0.2">
      <c r="C12" s="15" t="s">
        <v>73</v>
      </c>
      <c r="D12" s="16">
        <v>4</v>
      </c>
      <c r="E12" s="16" t="s">
        <v>74</v>
      </c>
      <c r="F12" s="110">
        <v>4.4660000000000002</v>
      </c>
      <c r="G12" s="167" t="s">
        <v>222</v>
      </c>
      <c r="H12" s="240">
        <v>4</v>
      </c>
      <c r="I12" s="241">
        <v>0.5</v>
      </c>
      <c r="J12" s="243">
        <v>2</v>
      </c>
      <c r="K12" s="243">
        <v>1</v>
      </c>
      <c r="L12" s="243">
        <v>1</v>
      </c>
      <c r="N12"/>
      <c r="O12"/>
      <c r="P12"/>
      <c r="Q12"/>
      <c r="R12"/>
      <c r="S12"/>
      <c r="T12"/>
      <c r="U12"/>
      <c r="V12"/>
      <c r="W12"/>
      <c r="X12"/>
    </row>
    <row r="13" spans="3:24" s="11" customFormat="1" ht="20.25" customHeight="1" x14ac:dyDescent="0.2">
      <c r="C13" s="15" t="s">
        <v>75</v>
      </c>
      <c r="D13" s="16">
        <v>3</v>
      </c>
      <c r="E13" s="16" t="s">
        <v>74</v>
      </c>
      <c r="F13" s="110">
        <v>3.3439999999999999</v>
      </c>
      <c r="G13" s="167" t="s">
        <v>222</v>
      </c>
      <c r="H13" s="240">
        <v>3</v>
      </c>
      <c r="I13" s="241">
        <v>0.8</v>
      </c>
      <c r="J13" s="243">
        <v>2</v>
      </c>
      <c r="K13" s="243">
        <v>0</v>
      </c>
      <c r="L13" s="243">
        <v>1</v>
      </c>
      <c r="N13"/>
      <c r="O13"/>
      <c r="P13"/>
      <c r="Q13"/>
      <c r="R13"/>
      <c r="S13"/>
      <c r="T13"/>
      <c r="U13"/>
      <c r="V13"/>
      <c r="W13"/>
      <c r="X13"/>
    </row>
    <row r="14" spans="3:24" s="11" customFormat="1" ht="20.25" customHeight="1" x14ac:dyDescent="0.2">
      <c r="C14" s="15" t="s">
        <v>77</v>
      </c>
      <c r="D14" s="16">
        <v>1</v>
      </c>
      <c r="E14" s="16" t="s">
        <v>78</v>
      </c>
      <c r="F14" s="110">
        <v>2.1829999999999998</v>
      </c>
      <c r="G14" s="167" t="s">
        <v>253</v>
      </c>
      <c r="H14" s="240">
        <v>6</v>
      </c>
      <c r="I14" s="241">
        <v>1.1000000000000001</v>
      </c>
      <c r="J14" s="242">
        <v>5</v>
      </c>
      <c r="K14" s="243">
        <v>1</v>
      </c>
      <c r="L14" s="243">
        <v>0</v>
      </c>
      <c r="N14"/>
      <c r="O14"/>
      <c r="P14"/>
      <c r="Q14"/>
      <c r="R14"/>
      <c r="S14"/>
      <c r="T14"/>
      <c r="U14"/>
      <c r="V14"/>
      <c r="W14"/>
      <c r="X14"/>
    </row>
    <row r="15" spans="3:24" s="11" customFormat="1" ht="20.25" customHeight="1" x14ac:dyDescent="0.2">
      <c r="C15" s="15" t="s">
        <v>79</v>
      </c>
      <c r="D15" s="16">
        <v>2</v>
      </c>
      <c r="E15" s="16" t="s">
        <v>80</v>
      </c>
      <c r="F15" s="110">
        <v>0.98699999999999999</v>
      </c>
      <c r="G15" s="167" t="s">
        <v>254</v>
      </c>
      <c r="H15" s="240">
        <v>1</v>
      </c>
      <c r="I15" s="241">
        <v>0.4</v>
      </c>
      <c r="J15" s="243">
        <v>0</v>
      </c>
      <c r="K15" s="243">
        <v>0</v>
      </c>
      <c r="L15" s="243">
        <v>1</v>
      </c>
      <c r="N15"/>
      <c r="O15"/>
      <c r="P15"/>
      <c r="Q15"/>
      <c r="R15"/>
      <c r="S15"/>
      <c r="T15"/>
      <c r="U15"/>
      <c r="V15"/>
      <c r="W15"/>
      <c r="X15"/>
    </row>
    <row r="16" spans="3:24" s="11" customFormat="1" ht="20.25" customHeight="1" x14ac:dyDescent="0.2">
      <c r="C16" s="15" t="s">
        <v>293</v>
      </c>
      <c r="D16" s="16">
        <v>5</v>
      </c>
      <c r="E16" s="16" t="s">
        <v>81</v>
      </c>
      <c r="F16" s="110">
        <v>4.17</v>
      </c>
      <c r="G16" s="167" t="s">
        <v>255</v>
      </c>
      <c r="H16" s="240">
        <v>4</v>
      </c>
      <c r="I16" s="241">
        <v>0.8</v>
      </c>
      <c r="J16" s="243">
        <v>1</v>
      </c>
      <c r="K16" s="243">
        <v>1</v>
      </c>
      <c r="L16" s="243">
        <v>1</v>
      </c>
      <c r="N16"/>
      <c r="O16"/>
      <c r="P16"/>
      <c r="Q16"/>
      <c r="R16"/>
      <c r="S16"/>
      <c r="T16"/>
      <c r="U16"/>
      <c r="V16"/>
      <c r="W16"/>
      <c r="X16"/>
    </row>
    <row r="17" spans="2:12" s="11" customFormat="1" ht="20.25" customHeight="1" x14ac:dyDescent="0.2">
      <c r="C17" s="15" t="s">
        <v>82</v>
      </c>
      <c r="D17" s="16">
        <v>2</v>
      </c>
      <c r="E17" s="16" t="s">
        <v>83</v>
      </c>
      <c r="F17" s="110">
        <v>6.7409999999999997</v>
      </c>
      <c r="G17" s="167" t="s">
        <v>256</v>
      </c>
      <c r="H17" s="240">
        <v>5</v>
      </c>
      <c r="I17" s="241">
        <v>0.9</v>
      </c>
      <c r="J17" s="242">
        <v>2</v>
      </c>
      <c r="K17" s="243">
        <v>1</v>
      </c>
      <c r="L17" s="243">
        <v>2</v>
      </c>
    </row>
    <row r="18" spans="2:12" s="11" customFormat="1" ht="20.25" customHeight="1" x14ac:dyDescent="0.2">
      <c r="C18" s="15" t="s">
        <v>84</v>
      </c>
      <c r="D18" s="16">
        <v>6</v>
      </c>
      <c r="E18" s="16" t="s">
        <v>85</v>
      </c>
      <c r="F18" s="110">
        <v>9.5440000000000005</v>
      </c>
      <c r="G18" s="167" t="s">
        <v>251</v>
      </c>
      <c r="H18" s="240">
        <v>8</v>
      </c>
      <c r="I18" s="241">
        <v>1.1000000000000001</v>
      </c>
      <c r="J18" s="243">
        <v>4</v>
      </c>
      <c r="K18" s="243">
        <v>1</v>
      </c>
      <c r="L18" s="243">
        <v>4</v>
      </c>
    </row>
    <row r="19" spans="2:12" s="11" customFormat="1" ht="20.25" customHeight="1" x14ac:dyDescent="0.2">
      <c r="B19" s="236"/>
      <c r="C19" s="15" t="s">
        <v>86</v>
      </c>
      <c r="D19" s="16">
        <v>7</v>
      </c>
      <c r="E19" s="16" t="s">
        <v>87</v>
      </c>
      <c r="F19" s="110">
        <v>7.62</v>
      </c>
      <c r="G19" s="167" t="s">
        <v>251</v>
      </c>
      <c r="H19" s="240">
        <v>8</v>
      </c>
      <c r="I19" s="241">
        <v>1.4</v>
      </c>
      <c r="J19" s="243">
        <v>2</v>
      </c>
      <c r="K19" s="243">
        <v>3</v>
      </c>
      <c r="L19" s="243">
        <v>2</v>
      </c>
    </row>
    <row r="20" spans="2:12" s="11" customFormat="1" ht="20.25" customHeight="1" x14ac:dyDescent="0.2">
      <c r="B20" s="236"/>
      <c r="C20" s="15" t="s">
        <v>180</v>
      </c>
      <c r="D20" s="178"/>
      <c r="E20" s="178"/>
      <c r="F20" s="110">
        <v>15.715</v>
      </c>
      <c r="G20" s="167" t="s">
        <v>257</v>
      </c>
      <c r="H20" s="240">
        <v>15</v>
      </c>
      <c r="I20" s="241">
        <v>1.4</v>
      </c>
      <c r="J20" s="243">
        <v>7</v>
      </c>
      <c r="K20" s="243">
        <v>3</v>
      </c>
      <c r="L20" s="243">
        <v>5</v>
      </c>
    </row>
    <row r="21" spans="2:12" s="11" customFormat="1" ht="20.25" customHeight="1" x14ac:dyDescent="0.2">
      <c r="B21" s="236"/>
      <c r="C21" s="15" t="s">
        <v>181</v>
      </c>
      <c r="D21" s="178"/>
      <c r="E21" s="178"/>
      <c r="F21" s="110">
        <v>2.1970000000000001</v>
      </c>
      <c r="G21" s="167" t="s">
        <v>258</v>
      </c>
      <c r="H21" s="240">
        <v>1</v>
      </c>
      <c r="I21" s="241">
        <v>0.3</v>
      </c>
      <c r="J21" s="243">
        <v>1</v>
      </c>
      <c r="K21" s="243">
        <v>0</v>
      </c>
      <c r="L21" s="243">
        <v>0</v>
      </c>
    </row>
    <row r="22" spans="2:12" s="11" customFormat="1" ht="27" customHeight="1" x14ac:dyDescent="0.2">
      <c r="C22" s="15" t="s">
        <v>289</v>
      </c>
      <c r="D22" s="16">
        <v>10</v>
      </c>
      <c r="E22" s="16" t="s">
        <v>88</v>
      </c>
      <c r="F22" s="110">
        <v>17.911999999999999</v>
      </c>
      <c r="G22" s="83" t="s">
        <v>273</v>
      </c>
      <c r="H22" s="240">
        <v>17</v>
      </c>
      <c r="I22" s="241">
        <v>1.6</v>
      </c>
      <c r="J22" s="243">
        <v>8</v>
      </c>
      <c r="K22" s="243">
        <v>3</v>
      </c>
      <c r="L22" s="243">
        <v>5</v>
      </c>
    </row>
    <row r="23" spans="2:12" s="11" customFormat="1" ht="27" customHeight="1" x14ac:dyDescent="0.2">
      <c r="C23" s="15" t="s">
        <v>294</v>
      </c>
      <c r="D23" s="16">
        <v>5</v>
      </c>
      <c r="E23" s="16" t="s">
        <v>89</v>
      </c>
      <c r="F23" s="110">
        <v>11.026</v>
      </c>
      <c r="G23" s="167" t="s">
        <v>218</v>
      </c>
      <c r="H23" s="240">
        <v>6</v>
      </c>
      <c r="I23" s="241">
        <v>1.3</v>
      </c>
      <c r="J23" s="243">
        <v>4</v>
      </c>
      <c r="K23" s="243">
        <v>1</v>
      </c>
      <c r="L23" s="243">
        <v>1</v>
      </c>
    </row>
    <row r="24" spans="2:12" s="11" customFormat="1" ht="20.25" customHeight="1" x14ac:dyDescent="0.2">
      <c r="C24" s="15" t="s">
        <v>90</v>
      </c>
      <c r="D24" s="16">
        <v>3</v>
      </c>
      <c r="E24" s="16" t="s">
        <v>91</v>
      </c>
      <c r="F24" s="110">
        <v>4.2140000000000004</v>
      </c>
      <c r="G24" s="167" t="s">
        <v>222</v>
      </c>
      <c r="H24" s="240">
        <v>7</v>
      </c>
      <c r="I24" s="241">
        <v>0.9</v>
      </c>
      <c r="J24" s="242">
        <v>6</v>
      </c>
      <c r="K24" s="243">
        <v>1</v>
      </c>
      <c r="L24" s="243">
        <v>0</v>
      </c>
    </row>
    <row r="25" spans="2:12" s="11" customFormat="1" ht="20.25" customHeight="1" x14ac:dyDescent="0.2">
      <c r="C25" s="15" t="s">
        <v>92</v>
      </c>
      <c r="D25" s="16">
        <v>2</v>
      </c>
      <c r="E25" s="16" t="s">
        <v>93</v>
      </c>
      <c r="F25" s="110">
        <v>2.99</v>
      </c>
      <c r="G25" s="167" t="s">
        <v>222</v>
      </c>
      <c r="H25" s="240">
        <v>4</v>
      </c>
      <c r="I25" s="241">
        <v>1.3</v>
      </c>
      <c r="J25" s="243">
        <v>4</v>
      </c>
      <c r="K25" s="243">
        <v>0</v>
      </c>
      <c r="L25" s="243">
        <v>0</v>
      </c>
    </row>
    <row r="26" spans="2:12" s="11" customFormat="1" ht="20.25" customHeight="1" x14ac:dyDescent="0.2">
      <c r="C26" s="15" t="s">
        <v>94</v>
      </c>
      <c r="D26" s="16">
        <v>2</v>
      </c>
      <c r="E26" s="16" t="s">
        <v>95</v>
      </c>
      <c r="F26" s="110">
        <v>2.883</v>
      </c>
      <c r="G26" s="167" t="s">
        <v>259</v>
      </c>
      <c r="H26" s="240">
        <v>3</v>
      </c>
      <c r="I26" s="241">
        <v>0.6</v>
      </c>
      <c r="J26" s="243">
        <v>3</v>
      </c>
      <c r="K26" s="243">
        <v>0</v>
      </c>
      <c r="L26" s="243">
        <v>0</v>
      </c>
    </row>
    <row r="27" spans="2:12" s="11" customFormat="1" ht="20.25" customHeight="1" x14ac:dyDescent="0.2">
      <c r="C27" s="15" t="s">
        <v>96</v>
      </c>
      <c r="D27" s="16">
        <v>2</v>
      </c>
      <c r="E27" s="16" t="s">
        <v>74</v>
      </c>
      <c r="F27" s="110">
        <v>3.794</v>
      </c>
      <c r="G27" s="167" t="s">
        <v>222</v>
      </c>
      <c r="H27" s="240">
        <v>4</v>
      </c>
      <c r="I27" s="241">
        <v>1</v>
      </c>
      <c r="J27" s="243">
        <v>3</v>
      </c>
      <c r="K27" s="243">
        <v>1</v>
      </c>
      <c r="L27" s="243">
        <v>1</v>
      </c>
    </row>
    <row r="28" spans="2:12" s="11" customFormat="1" ht="20.25" customHeight="1" x14ac:dyDescent="0.2">
      <c r="C28" s="15" t="s">
        <v>278</v>
      </c>
      <c r="D28" s="16">
        <v>5</v>
      </c>
      <c r="E28" s="16" t="s">
        <v>97</v>
      </c>
      <c r="F28" s="110">
        <v>7.141</v>
      </c>
      <c r="G28" s="167" t="s">
        <v>227</v>
      </c>
      <c r="H28" s="240">
        <v>8</v>
      </c>
      <c r="I28" s="241">
        <v>0.8</v>
      </c>
      <c r="J28" s="243">
        <v>5</v>
      </c>
      <c r="K28" s="243">
        <v>2</v>
      </c>
      <c r="L28" s="243">
        <v>1</v>
      </c>
    </row>
    <row r="29" spans="2:12" ht="9" customHeight="1" x14ac:dyDescent="0.15"/>
    <row r="30" spans="2:12" s="20" customFormat="1" ht="14.25" customHeight="1" x14ac:dyDescent="0.15">
      <c r="C30" s="361" t="s">
        <v>76</v>
      </c>
      <c r="D30" s="360"/>
      <c r="E30" s="361"/>
      <c r="F30" s="361"/>
      <c r="G30" s="361"/>
      <c r="H30" s="361"/>
      <c r="I30" s="361"/>
      <c r="J30" s="361"/>
      <c r="K30" s="361"/>
      <c r="L30" s="361"/>
    </row>
  </sheetData>
  <mergeCells count="7">
    <mergeCell ref="C2:L2"/>
    <mergeCell ref="J4:L4"/>
    <mergeCell ref="D5:H5"/>
    <mergeCell ref="J5:L5"/>
    <mergeCell ref="C30:L30"/>
    <mergeCell ref="F6:G6"/>
    <mergeCell ref="H6:I6"/>
  </mergeCells>
  <pageMargins left="1" right="1" top="1" bottom="1" header="0.5" footer="0.5"/>
  <pageSetup orientation="portrait" horizontalDpi="1200" verticalDpi="1200"/>
  <headerFooter alignWithMargins="0">
    <oddFooter>&amp;L&amp;9&amp;F: &amp;A&amp;R&amp;9&amp;D: &amp;T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L25"/>
  <sheetViews>
    <sheetView workbookViewId="0">
      <selection activeCell="A20" sqref="A20:XFD20"/>
    </sheetView>
  </sheetViews>
  <sheetFormatPr baseColWidth="10" defaultColWidth="8.83203125" defaultRowHeight="11" x14ac:dyDescent="0.15"/>
  <cols>
    <col min="1" max="2" width="8.83203125" style="4"/>
    <col min="3" max="3" width="27.33203125" style="3" customWidth="1"/>
    <col min="4" max="4" width="5.6640625" style="3" customWidth="1"/>
    <col min="5" max="6" width="5.6640625" style="4" customWidth="1"/>
    <col min="7" max="7" width="6.5" style="4" customWidth="1"/>
    <col min="8" max="8" width="4.6640625" style="101" customWidth="1"/>
    <col min="9" max="9" width="6.33203125" style="93" customWidth="1"/>
    <col min="10" max="12" width="6.5" style="4" customWidth="1"/>
    <col min="13" max="258" width="8.83203125" style="4"/>
    <col min="259" max="259" width="33.1640625" style="4" customWidth="1"/>
    <col min="260" max="266" width="8.6640625" style="4" customWidth="1"/>
    <col min="267" max="514" width="8.83203125" style="4"/>
    <col min="515" max="515" width="33.1640625" style="4" customWidth="1"/>
    <col min="516" max="522" width="8.6640625" style="4" customWidth="1"/>
    <col min="523" max="770" width="8.83203125" style="4"/>
    <col min="771" max="771" width="33.1640625" style="4" customWidth="1"/>
    <col min="772" max="778" width="8.6640625" style="4" customWidth="1"/>
    <col min="779" max="1026" width="8.83203125" style="4"/>
    <col min="1027" max="1027" width="33.1640625" style="4" customWidth="1"/>
    <col min="1028" max="1034" width="8.6640625" style="4" customWidth="1"/>
    <col min="1035" max="1282" width="8.83203125" style="4"/>
    <col min="1283" max="1283" width="33.1640625" style="4" customWidth="1"/>
    <col min="1284" max="1290" width="8.6640625" style="4" customWidth="1"/>
    <col min="1291" max="1538" width="8.83203125" style="4"/>
    <col min="1539" max="1539" width="33.1640625" style="4" customWidth="1"/>
    <col min="1540" max="1546" width="8.6640625" style="4" customWidth="1"/>
    <col min="1547" max="1794" width="8.83203125" style="4"/>
    <col min="1795" max="1795" width="33.1640625" style="4" customWidth="1"/>
    <col min="1796" max="1802" width="8.6640625" style="4" customWidth="1"/>
    <col min="1803" max="2050" width="8.83203125" style="4"/>
    <col min="2051" max="2051" width="33.1640625" style="4" customWidth="1"/>
    <col min="2052" max="2058" width="8.6640625" style="4" customWidth="1"/>
    <col min="2059" max="2306" width="8.83203125" style="4"/>
    <col min="2307" max="2307" width="33.1640625" style="4" customWidth="1"/>
    <col min="2308" max="2314" width="8.6640625" style="4" customWidth="1"/>
    <col min="2315" max="2562" width="8.83203125" style="4"/>
    <col min="2563" max="2563" width="33.1640625" style="4" customWidth="1"/>
    <col min="2564" max="2570" width="8.6640625" style="4" customWidth="1"/>
    <col min="2571" max="2818" width="8.83203125" style="4"/>
    <col min="2819" max="2819" width="33.1640625" style="4" customWidth="1"/>
    <col min="2820" max="2826" width="8.6640625" style="4" customWidth="1"/>
    <col min="2827" max="3074" width="8.83203125" style="4"/>
    <col min="3075" max="3075" width="33.1640625" style="4" customWidth="1"/>
    <col min="3076" max="3082" width="8.6640625" style="4" customWidth="1"/>
    <col min="3083" max="3330" width="8.83203125" style="4"/>
    <col min="3331" max="3331" width="33.1640625" style="4" customWidth="1"/>
    <col min="3332" max="3338" width="8.6640625" style="4" customWidth="1"/>
    <col min="3339" max="3586" width="8.83203125" style="4"/>
    <col min="3587" max="3587" width="33.1640625" style="4" customWidth="1"/>
    <col min="3588" max="3594" width="8.6640625" style="4" customWidth="1"/>
    <col min="3595" max="3842" width="8.83203125" style="4"/>
    <col min="3843" max="3843" width="33.1640625" style="4" customWidth="1"/>
    <col min="3844" max="3850" width="8.6640625" style="4" customWidth="1"/>
    <col min="3851" max="4098" width="8.83203125" style="4"/>
    <col min="4099" max="4099" width="33.1640625" style="4" customWidth="1"/>
    <col min="4100" max="4106" width="8.6640625" style="4" customWidth="1"/>
    <col min="4107" max="4354" width="8.83203125" style="4"/>
    <col min="4355" max="4355" width="33.1640625" style="4" customWidth="1"/>
    <col min="4356" max="4362" width="8.6640625" style="4" customWidth="1"/>
    <col min="4363" max="4610" width="8.83203125" style="4"/>
    <col min="4611" max="4611" width="33.1640625" style="4" customWidth="1"/>
    <col min="4612" max="4618" width="8.6640625" style="4" customWidth="1"/>
    <col min="4619" max="4866" width="8.83203125" style="4"/>
    <col min="4867" max="4867" width="33.1640625" style="4" customWidth="1"/>
    <col min="4868" max="4874" width="8.6640625" style="4" customWidth="1"/>
    <col min="4875" max="5122" width="8.83203125" style="4"/>
    <col min="5123" max="5123" width="33.1640625" style="4" customWidth="1"/>
    <col min="5124" max="5130" width="8.6640625" style="4" customWidth="1"/>
    <col min="5131" max="5378" width="8.83203125" style="4"/>
    <col min="5379" max="5379" width="33.1640625" style="4" customWidth="1"/>
    <col min="5380" max="5386" width="8.6640625" style="4" customWidth="1"/>
    <col min="5387" max="5634" width="8.83203125" style="4"/>
    <col min="5635" max="5635" width="33.1640625" style="4" customWidth="1"/>
    <col min="5636" max="5642" width="8.6640625" style="4" customWidth="1"/>
    <col min="5643" max="5890" width="8.83203125" style="4"/>
    <col min="5891" max="5891" width="33.1640625" style="4" customWidth="1"/>
    <col min="5892" max="5898" width="8.6640625" style="4" customWidth="1"/>
    <col min="5899" max="6146" width="8.83203125" style="4"/>
    <col min="6147" max="6147" width="33.1640625" style="4" customWidth="1"/>
    <col min="6148" max="6154" width="8.6640625" style="4" customWidth="1"/>
    <col min="6155" max="6402" width="8.83203125" style="4"/>
    <col min="6403" max="6403" width="33.1640625" style="4" customWidth="1"/>
    <col min="6404" max="6410" width="8.6640625" style="4" customWidth="1"/>
    <col min="6411" max="6658" width="8.83203125" style="4"/>
    <col min="6659" max="6659" width="33.1640625" style="4" customWidth="1"/>
    <col min="6660" max="6666" width="8.6640625" style="4" customWidth="1"/>
    <col min="6667" max="6914" width="8.83203125" style="4"/>
    <col min="6915" max="6915" width="33.1640625" style="4" customWidth="1"/>
    <col min="6916" max="6922" width="8.6640625" style="4" customWidth="1"/>
    <col min="6923" max="7170" width="8.83203125" style="4"/>
    <col min="7171" max="7171" width="33.1640625" style="4" customWidth="1"/>
    <col min="7172" max="7178" width="8.6640625" style="4" customWidth="1"/>
    <col min="7179" max="7426" width="8.83203125" style="4"/>
    <col min="7427" max="7427" width="33.1640625" style="4" customWidth="1"/>
    <col min="7428" max="7434" width="8.6640625" style="4" customWidth="1"/>
    <col min="7435" max="7682" width="8.83203125" style="4"/>
    <col min="7683" max="7683" width="33.1640625" style="4" customWidth="1"/>
    <col min="7684" max="7690" width="8.6640625" style="4" customWidth="1"/>
    <col min="7691" max="7938" width="8.83203125" style="4"/>
    <col min="7939" max="7939" width="33.1640625" style="4" customWidth="1"/>
    <col min="7940" max="7946" width="8.6640625" style="4" customWidth="1"/>
    <col min="7947" max="8194" width="8.83203125" style="4"/>
    <col min="8195" max="8195" width="33.1640625" style="4" customWidth="1"/>
    <col min="8196" max="8202" width="8.6640625" style="4" customWidth="1"/>
    <col min="8203" max="8450" width="8.83203125" style="4"/>
    <col min="8451" max="8451" width="33.1640625" style="4" customWidth="1"/>
    <col min="8452" max="8458" width="8.6640625" style="4" customWidth="1"/>
    <col min="8459" max="8706" width="8.83203125" style="4"/>
    <col min="8707" max="8707" width="33.1640625" style="4" customWidth="1"/>
    <col min="8708" max="8714" width="8.6640625" style="4" customWidth="1"/>
    <col min="8715" max="8962" width="8.83203125" style="4"/>
    <col min="8963" max="8963" width="33.1640625" style="4" customWidth="1"/>
    <col min="8964" max="8970" width="8.6640625" style="4" customWidth="1"/>
    <col min="8971" max="9218" width="8.83203125" style="4"/>
    <col min="9219" max="9219" width="33.1640625" style="4" customWidth="1"/>
    <col min="9220" max="9226" width="8.6640625" style="4" customWidth="1"/>
    <col min="9227" max="9474" width="8.83203125" style="4"/>
    <col min="9475" max="9475" width="33.1640625" style="4" customWidth="1"/>
    <col min="9476" max="9482" width="8.6640625" style="4" customWidth="1"/>
    <col min="9483" max="9730" width="8.83203125" style="4"/>
    <col min="9731" max="9731" width="33.1640625" style="4" customWidth="1"/>
    <col min="9732" max="9738" width="8.6640625" style="4" customWidth="1"/>
    <col min="9739" max="9986" width="8.83203125" style="4"/>
    <col min="9987" max="9987" width="33.1640625" style="4" customWidth="1"/>
    <col min="9988" max="9994" width="8.6640625" style="4" customWidth="1"/>
    <col min="9995" max="10242" width="8.83203125" style="4"/>
    <col min="10243" max="10243" width="33.1640625" style="4" customWidth="1"/>
    <col min="10244" max="10250" width="8.6640625" style="4" customWidth="1"/>
    <col min="10251" max="10498" width="8.83203125" style="4"/>
    <col min="10499" max="10499" width="33.1640625" style="4" customWidth="1"/>
    <col min="10500" max="10506" width="8.6640625" style="4" customWidth="1"/>
    <col min="10507" max="10754" width="8.83203125" style="4"/>
    <col min="10755" max="10755" width="33.1640625" style="4" customWidth="1"/>
    <col min="10756" max="10762" width="8.6640625" style="4" customWidth="1"/>
    <col min="10763" max="11010" width="8.83203125" style="4"/>
    <col min="11011" max="11011" width="33.1640625" style="4" customWidth="1"/>
    <col min="11012" max="11018" width="8.6640625" style="4" customWidth="1"/>
    <col min="11019" max="11266" width="8.83203125" style="4"/>
    <col min="11267" max="11267" width="33.1640625" style="4" customWidth="1"/>
    <col min="11268" max="11274" width="8.6640625" style="4" customWidth="1"/>
    <col min="11275" max="11522" width="8.83203125" style="4"/>
    <col min="11523" max="11523" width="33.1640625" style="4" customWidth="1"/>
    <col min="11524" max="11530" width="8.6640625" style="4" customWidth="1"/>
    <col min="11531" max="11778" width="8.83203125" style="4"/>
    <col min="11779" max="11779" width="33.1640625" style="4" customWidth="1"/>
    <col min="11780" max="11786" width="8.6640625" style="4" customWidth="1"/>
    <col min="11787" max="12034" width="8.83203125" style="4"/>
    <col min="12035" max="12035" width="33.1640625" style="4" customWidth="1"/>
    <col min="12036" max="12042" width="8.6640625" style="4" customWidth="1"/>
    <col min="12043" max="12290" width="8.83203125" style="4"/>
    <col min="12291" max="12291" width="33.1640625" style="4" customWidth="1"/>
    <col min="12292" max="12298" width="8.6640625" style="4" customWidth="1"/>
    <col min="12299" max="12546" width="8.83203125" style="4"/>
    <col min="12547" max="12547" width="33.1640625" style="4" customWidth="1"/>
    <col min="12548" max="12554" width="8.6640625" style="4" customWidth="1"/>
    <col min="12555" max="12802" width="8.83203125" style="4"/>
    <col min="12803" max="12803" width="33.1640625" style="4" customWidth="1"/>
    <col min="12804" max="12810" width="8.6640625" style="4" customWidth="1"/>
    <col min="12811" max="13058" width="8.83203125" style="4"/>
    <col min="13059" max="13059" width="33.1640625" style="4" customWidth="1"/>
    <col min="13060" max="13066" width="8.6640625" style="4" customWidth="1"/>
    <col min="13067" max="13314" width="8.83203125" style="4"/>
    <col min="13315" max="13315" width="33.1640625" style="4" customWidth="1"/>
    <col min="13316" max="13322" width="8.6640625" style="4" customWidth="1"/>
    <col min="13323" max="13570" width="8.83203125" style="4"/>
    <col min="13571" max="13571" width="33.1640625" style="4" customWidth="1"/>
    <col min="13572" max="13578" width="8.6640625" style="4" customWidth="1"/>
    <col min="13579" max="13826" width="8.83203125" style="4"/>
    <col min="13827" max="13827" width="33.1640625" style="4" customWidth="1"/>
    <col min="13828" max="13834" width="8.6640625" style="4" customWidth="1"/>
    <col min="13835" max="14082" width="8.83203125" style="4"/>
    <col min="14083" max="14083" width="33.1640625" style="4" customWidth="1"/>
    <col min="14084" max="14090" width="8.6640625" style="4" customWidth="1"/>
    <col min="14091" max="14338" width="8.83203125" style="4"/>
    <col min="14339" max="14339" width="33.1640625" style="4" customWidth="1"/>
    <col min="14340" max="14346" width="8.6640625" style="4" customWidth="1"/>
    <col min="14347" max="14594" width="8.83203125" style="4"/>
    <col min="14595" max="14595" width="33.1640625" style="4" customWidth="1"/>
    <col min="14596" max="14602" width="8.6640625" style="4" customWidth="1"/>
    <col min="14603" max="14850" width="8.83203125" style="4"/>
    <col min="14851" max="14851" width="33.1640625" style="4" customWidth="1"/>
    <col min="14852" max="14858" width="8.6640625" style="4" customWidth="1"/>
    <col min="14859" max="15106" width="8.83203125" style="4"/>
    <col min="15107" max="15107" width="33.1640625" style="4" customWidth="1"/>
    <col min="15108" max="15114" width="8.6640625" style="4" customWidth="1"/>
    <col min="15115" max="15362" width="8.83203125" style="4"/>
    <col min="15363" max="15363" width="33.1640625" style="4" customWidth="1"/>
    <col min="15364" max="15370" width="8.6640625" style="4" customWidth="1"/>
    <col min="15371" max="15618" width="8.83203125" style="4"/>
    <col min="15619" max="15619" width="33.1640625" style="4" customWidth="1"/>
    <col min="15620" max="15626" width="8.6640625" style="4" customWidth="1"/>
    <col min="15627" max="15874" width="8.83203125" style="4"/>
    <col min="15875" max="15875" width="33.1640625" style="4" customWidth="1"/>
    <col min="15876" max="15882" width="8.6640625" style="4" customWidth="1"/>
    <col min="15883" max="16130" width="8.83203125" style="4"/>
    <col min="16131" max="16131" width="33.1640625" style="4" customWidth="1"/>
    <col min="16132" max="16138" width="8.6640625" style="4" customWidth="1"/>
    <col min="16139" max="16384" width="8.83203125" style="4"/>
  </cols>
  <sheetData>
    <row r="1" spans="1:12" ht="8.25" customHeight="1" x14ac:dyDescent="0.15"/>
    <row r="2" spans="1:12" ht="23.25" customHeight="1" x14ac:dyDescent="0.15">
      <c r="C2" s="364" t="s">
        <v>305</v>
      </c>
      <c r="D2" s="365"/>
      <c r="E2" s="365"/>
      <c r="F2" s="365"/>
      <c r="G2" s="365"/>
      <c r="H2" s="365"/>
      <c r="I2" s="365"/>
      <c r="J2" s="365"/>
      <c r="K2" s="365"/>
      <c r="L2" s="365"/>
    </row>
    <row r="3" spans="1:12" ht="11.25" customHeight="1" x14ac:dyDescent="0.15">
      <c r="D3" s="4"/>
    </row>
    <row r="4" spans="1:12" ht="27" customHeight="1" x14ac:dyDescent="0.15">
      <c r="C4" s="5"/>
      <c r="D4" s="6"/>
      <c r="E4" s="6"/>
      <c r="F4" s="6"/>
      <c r="G4" s="6"/>
      <c r="H4" s="109"/>
      <c r="I4" s="94"/>
      <c r="J4" s="366" t="s">
        <v>298</v>
      </c>
      <c r="K4" s="378"/>
      <c r="L4" s="379"/>
    </row>
    <row r="5" spans="1:12" s="11" customFormat="1" ht="21" customHeight="1" x14ac:dyDescent="0.2">
      <c r="C5" s="10"/>
      <c r="D5" s="358"/>
      <c r="E5" s="358"/>
      <c r="F5" s="358"/>
      <c r="G5" s="358"/>
      <c r="H5" s="358"/>
      <c r="I5" s="121"/>
      <c r="J5" s="380" t="s">
        <v>10</v>
      </c>
      <c r="K5" s="380"/>
      <c r="L5" s="380"/>
    </row>
    <row r="6" spans="1:12" s="11" customFormat="1" ht="27" customHeight="1" thickBot="1" x14ac:dyDescent="0.25">
      <c r="C6" s="12" t="s">
        <v>12</v>
      </c>
      <c r="D6" s="13">
        <v>2000</v>
      </c>
      <c r="E6" s="13">
        <v>2005</v>
      </c>
      <c r="F6" s="381">
        <v>2010</v>
      </c>
      <c r="G6" s="382"/>
      <c r="H6" s="381">
        <v>2015</v>
      </c>
      <c r="I6" s="382"/>
      <c r="J6" s="12" t="s">
        <v>309</v>
      </c>
      <c r="K6" s="12" t="s">
        <v>271</v>
      </c>
      <c r="L6" s="12" t="s">
        <v>272</v>
      </c>
    </row>
    <row r="7" spans="1:12" s="11" customFormat="1" ht="21" customHeight="1" x14ac:dyDescent="0.2">
      <c r="C7" s="168" t="s">
        <v>313</v>
      </c>
      <c r="D7" s="169"/>
      <c r="E7" s="169"/>
      <c r="F7" s="183"/>
      <c r="G7" s="184"/>
      <c r="H7" s="183"/>
      <c r="I7" s="184"/>
      <c r="J7" s="169"/>
      <c r="K7" s="169"/>
      <c r="L7" s="169"/>
    </row>
    <row r="8" spans="1:12" s="11" customFormat="1" ht="24" customHeight="1" x14ac:dyDescent="0.2">
      <c r="C8" s="15" t="s">
        <v>279</v>
      </c>
      <c r="D8" s="16">
        <v>2</v>
      </c>
      <c r="E8" s="16" t="s">
        <v>98</v>
      </c>
      <c r="F8" s="110">
        <v>3.335</v>
      </c>
      <c r="G8" s="215" t="s">
        <v>222</v>
      </c>
      <c r="H8" s="240">
        <v>4</v>
      </c>
      <c r="I8" s="241">
        <v>0.7</v>
      </c>
      <c r="J8" s="243">
        <v>2</v>
      </c>
      <c r="K8" s="243">
        <v>1</v>
      </c>
      <c r="L8" s="243">
        <v>1</v>
      </c>
    </row>
    <row r="9" spans="1:12" s="11" customFormat="1" ht="24" customHeight="1" x14ac:dyDescent="0.2">
      <c r="C9" s="15" t="s">
        <v>99</v>
      </c>
      <c r="D9" s="16">
        <v>3</v>
      </c>
      <c r="E9" s="16" t="s">
        <v>74</v>
      </c>
      <c r="F9" s="110">
        <v>2.931</v>
      </c>
      <c r="G9" s="215" t="s">
        <v>253</v>
      </c>
      <c r="H9" s="240">
        <v>3</v>
      </c>
      <c r="I9" s="241">
        <v>0.5</v>
      </c>
      <c r="J9" s="242">
        <v>2</v>
      </c>
      <c r="K9" s="243">
        <v>0</v>
      </c>
      <c r="L9" s="243">
        <v>1</v>
      </c>
    </row>
    <row r="10" spans="1:12" s="11" customFormat="1" ht="24" customHeight="1" x14ac:dyDescent="0.2">
      <c r="C10" s="15" t="s">
        <v>100</v>
      </c>
      <c r="D10" s="16">
        <v>2</v>
      </c>
      <c r="E10" s="16" t="s">
        <v>101</v>
      </c>
      <c r="F10" s="110">
        <v>1.7090000000000001</v>
      </c>
      <c r="G10" s="215" t="s">
        <v>254</v>
      </c>
      <c r="H10" s="240">
        <v>2</v>
      </c>
      <c r="I10" s="241">
        <v>0.3</v>
      </c>
      <c r="J10" s="243">
        <v>1</v>
      </c>
      <c r="K10" s="243">
        <v>0</v>
      </c>
      <c r="L10" s="243">
        <v>0</v>
      </c>
    </row>
    <row r="11" spans="1:12" s="11" customFormat="1" ht="24" customHeight="1" x14ac:dyDescent="0.2">
      <c r="C11" s="15" t="s">
        <v>102</v>
      </c>
      <c r="D11" s="16" t="s">
        <v>57</v>
      </c>
      <c r="E11" s="16" t="s">
        <v>80</v>
      </c>
      <c r="F11" s="110">
        <v>1.7589999999999999</v>
      </c>
      <c r="G11" s="215" t="s">
        <v>260</v>
      </c>
      <c r="H11" s="240">
        <v>4</v>
      </c>
      <c r="I11" s="241">
        <v>1.1000000000000001</v>
      </c>
      <c r="J11" s="243">
        <v>2</v>
      </c>
      <c r="K11" s="243">
        <v>0</v>
      </c>
      <c r="L11" s="243">
        <v>1</v>
      </c>
    </row>
    <row r="12" spans="1:12" s="11" customFormat="1" ht="24" customHeight="1" x14ac:dyDescent="0.2">
      <c r="C12" s="15" t="s">
        <v>280</v>
      </c>
      <c r="D12" s="16" t="s">
        <v>57</v>
      </c>
      <c r="E12" s="16" t="s">
        <v>103</v>
      </c>
      <c r="F12" s="110">
        <v>0.48599999999999999</v>
      </c>
      <c r="G12" s="215" t="s">
        <v>252</v>
      </c>
      <c r="H12" s="240">
        <v>1</v>
      </c>
      <c r="I12" s="241">
        <v>0.3</v>
      </c>
      <c r="J12" s="242">
        <v>1</v>
      </c>
      <c r="K12" s="243">
        <v>0</v>
      </c>
      <c r="L12" s="243">
        <v>0</v>
      </c>
    </row>
    <row r="13" spans="1:12" s="11" customFormat="1" ht="24" customHeight="1" x14ac:dyDescent="0.2">
      <c r="A13" s="217"/>
      <c r="C13" s="15" t="s">
        <v>104</v>
      </c>
      <c r="D13" s="16" t="s">
        <v>57</v>
      </c>
      <c r="E13" s="16" t="s">
        <v>95</v>
      </c>
      <c r="F13" s="110">
        <v>0.86299999999999999</v>
      </c>
      <c r="G13" s="215" t="s">
        <v>254</v>
      </c>
      <c r="H13" s="240">
        <v>1</v>
      </c>
      <c r="I13" s="241">
        <v>0.2</v>
      </c>
      <c r="J13" s="243">
        <v>0</v>
      </c>
      <c r="K13" s="243">
        <v>0</v>
      </c>
      <c r="L13" s="243">
        <v>0</v>
      </c>
    </row>
    <row r="14" spans="1:12" s="11" customFormat="1" ht="24" customHeight="1" x14ac:dyDescent="0.2">
      <c r="C14" s="15" t="s">
        <v>105</v>
      </c>
      <c r="D14" s="16">
        <v>3</v>
      </c>
      <c r="E14" s="16" t="s">
        <v>74</v>
      </c>
      <c r="F14" s="110">
        <v>5.3319999999999999</v>
      </c>
      <c r="G14" s="215" t="s">
        <v>222</v>
      </c>
      <c r="H14" s="240">
        <v>6</v>
      </c>
      <c r="I14" s="241">
        <v>0.6</v>
      </c>
      <c r="J14" s="243">
        <v>1</v>
      </c>
      <c r="K14" s="243">
        <v>1</v>
      </c>
      <c r="L14" s="243">
        <v>3</v>
      </c>
    </row>
    <row r="15" spans="1:12" s="11" customFormat="1" ht="24" customHeight="1" thickBot="1" x14ac:dyDescent="0.25">
      <c r="C15" s="205" t="s">
        <v>106</v>
      </c>
      <c r="D15" s="13">
        <v>10</v>
      </c>
      <c r="E15" s="13" t="s">
        <v>107</v>
      </c>
      <c r="F15" s="206">
        <v>13.670999999999999</v>
      </c>
      <c r="G15" s="207" t="s">
        <v>261</v>
      </c>
      <c r="H15" s="309">
        <v>11</v>
      </c>
      <c r="I15" s="310">
        <v>2.6</v>
      </c>
      <c r="J15" s="311">
        <v>6</v>
      </c>
      <c r="K15" s="312">
        <v>2</v>
      </c>
      <c r="L15" s="312">
        <v>3</v>
      </c>
    </row>
    <row r="16" spans="1:12" s="11" customFormat="1" ht="21" customHeight="1" x14ac:dyDescent="0.2">
      <c r="C16" s="168" t="s">
        <v>108</v>
      </c>
      <c r="D16" s="169"/>
      <c r="E16" s="169"/>
      <c r="F16" s="183"/>
      <c r="G16" s="59"/>
      <c r="H16" s="284"/>
      <c r="I16" s="249"/>
      <c r="J16" s="251"/>
      <c r="K16" s="251"/>
      <c r="L16" s="251"/>
    </row>
    <row r="17" spans="3:12" s="11" customFormat="1" ht="24" customHeight="1" x14ac:dyDescent="0.2">
      <c r="C17" s="15" t="s">
        <v>314</v>
      </c>
      <c r="D17" s="16">
        <v>1</v>
      </c>
      <c r="E17" s="16" t="s">
        <v>95</v>
      </c>
      <c r="F17" s="182"/>
      <c r="G17" s="176"/>
      <c r="H17" s="328"/>
      <c r="I17" s="329"/>
      <c r="J17" s="330"/>
      <c r="K17" s="331"/>
      <c r="L17" s="331"/>
    </row>
    <row r="18" spans="3:12" s="11" customFormat="1" ht="24" customHeight="1" x14ac:dyDescent="0.2">
      <c r="C18" s="15" t="s">
        <v>109</v>
      </c>
      <c r="D18" s="16">
        <v>1</v>
      </c>
      <c r="E18" s="16" t="s">
        <v>80</v>
      </c>
      <c r="F18" s="182"/>
      <c r="G18" s="176"/>
      <c r="H18" s="328"/>
      <c r="I18" s="329"/>
      <c r="J18" s="331"/>
      <c r="K18" s="331"/>
      <c r="L18" s="331"/>
    </row>
    <row r="19" spans="3:12" s="11" customFormat="1" ht="24" customHeight="1" x14ac:dyDescent="0.2">
      <c r="C19" s="15" t="s">
        <v>110</v>
      </c>
      <c r="D19" s="16">
        <v>0</v>
      </c>
      <c r="E19" s="16" t="s">
        <v>103</v>
      </c>
      <c r="F19" s="182"/>
      <c r="G19" s="176"/>
      <c r="H19" s="328"/>
      <c r="I19" s="329"/>
      <c r="J19" s="331"/>
      <c r="K19" s="331"/>
      <c r="L19" s="331"/>
    </row>
    <row r="20" spans="3:12" s="11" customFormat="1" ht="24" customHeight="1" x14ac:dyDescent="0.2">
      <c r="C20" s="15" t="s">
        <v>176</v>
      </c>
      <c r="D20" s="178"/>
      <c r="E20" s="178"/>
      <c r="F20" s="110">
        <v>2.4009999999999998</v>
      </c>
      <c r="G20" s="215" t="s">
        <v>260</v>
      </c>
      <c r="H20" s="240">
        <v>3</v>
      </c>
      <c r="I20" s="241">
        <v>1.2</v>
      </c>
      <c r="J20" s="243">
        <v>1</v>
      </c>
      <c r="K20" s="243">
        <v>1</v>
      </c>
      <c r="L20" s="243">
        <v>2</v>
      </c>
    </row>
    <row r="21" spans="3:12" s="11" customFormat="1" ht="24" customHeight="1" thickBot="1" x14ac:dyDescent="0.25">
      <c r="C21" s="23" t="s">
        <v>111</v>
      </c>
      <c r="D21" s="24">
        <v>102</v>
      </c>
      <c r="E21" s="24" t="s">
        <v>112</v>
      </c>
      <c r="F21" s="126">
        <v>150.34700000000001</v>
      </c>
      <c r="G21" s="74" t="s">
        <v>233</v>
      </c>
      <c r="H21" s="313">
        <v>154</v>
      </c>
      <c r="I21" s="314">
        <v>12.2</v>
      </c>
      <c r="J21" s="315">
        <v>81</v>
      </c>
      <c r="K21" s="315">
        <v>30</v>
      </c>
      <c r="L21" s="315">
        <v>43</v>
      </c>
    </row>
    <row r="22" spans="3:12" s="11" customFormat="1" ht="24" customHeight="1" thickBot="1" x14ac:dyDescent="0.25">
      <c r="C22" s="25" t="s">
        <v>113</v>
      </c>
      <c r="D22" s="17">
        <v>1614</v>
      </c>
      <c r="E22" s="17" t="s">
        <v>114</v>
      </c>
      <c r="F22" s="127">
        <v>1970.5419999999999</v>
      </c>
      <c r="G22" s="75" t="s">
        <v>262</v>
      </c>
      <c r="H22" s="244">
        <v>2213</v>
      </c>
      <c r="I22" s="245">
        <v>139.69999999999999</v>
      </c>
      <c r="J22" s="247">
        <v>1043</v>
      </c>
      <c r="K22" s="247">
        <v>461</v>
      </c>
      <c r="L22" s="247">
        <v>709</v>
      </c>
    </row>
    <row r="23" spans="3:12" s="11" customFormat="1" ht="12" customHeight="1" x14ac:dyDescent="0.2">
      <c r="C23" s="18"/>
      <c r="D23" s="19"/>
      <c r="E23" s="19"/>
      <c r="F23" s="19"/>
      <c r="G23" s="19"/>
      <c r="H23" s="102"/>
      <c r="I23" s="100"/>
      <c r="J23" s="222"/>
      <c r="K23" s="222"/>
      <c r="L23" s="222"/>
    </row>
    <row r="24" spans="3:12" s="20" customFormat="1" ht="27" customHeight="1" x14ac:dyDescent="0.15">
      <c r="C24" s="383"/>
      <c r="D24" s="384"/>
      <c r="E24" s="383"/>
      <c r="F24" s="383"/>
      <c r="G24" s="383"/>
      <c r="H24" s="383"/>
      <c r="I24" s="383"/>
      <c r="J24" s="385"/>
      <c r="K24" s="385"/>
      <c r="L24" s="385"/>
    </row>
    <row r="25" spans="3:12" x14ac:dyDescent="0.15">
      <c r="J25" s="223"/>
      <c r="K25" s="223"/>
      <c r="L25" s="223"/>
    </row>
  </sheetData>
  <mergeCells count="7">
    <mergeCell ref="C2:L2"/>
    <mergeCell ref="J4:L4"/>
    <mergeCell ref="D5:H5"/>
    <mergeCell ref="J5:L5"/>
    <mergeCell ref="C24:L24"/>
    <mergeCell ref="H6:I6"/>
    <mergeCell ref="F6:G6"/>
  </mergeCells>
  <pageMargins left="1" right="1" top="1" bottom="1" header="0.5" footer="0.5"/>
  <pageSetup orientation="portrait" horizontalDpi="1200" verticalDpi="1200"/>
  <headerFooter alignWithMargins="0">
    <oddFooter>&amp;L&amp;9&amp;F: &amp;A&amp;R&amp;9&amp;D: &amp;T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AH39"/>
  <sheetViews>
    <sheetView workbookViewId="0">
      <selection activeCell="AI5" sqref="AI5"/>
    </sheetView>
  </sheetViews>
  <sheetFormatPr baseColWidth="10" defaultColWidth="8.83203125" defaultRowHeight="11" x14ac:dyDescent="0.15"/>
  <cols>
    <col min="1" max="1" width="8.83203125" style="4"/>
    <col min="2" max="3" width="13.33203125" style="4" customWidth="1"/>
    <col min="4" max="4" width="19.6640625" style="3" customWidth="1"/>
    <col min="5" max="5" width="4.5" style="3" customWidth="1"/>
    <col min="6" max="6" width="7" style="4" customWidth="1"/>
    <col min="7" max="7" width="4.5" style="4" customWidth="1"/>
    <col min="8" max="8" width="4.83203125" style="4" customWidth="1"/>
    <col min="9" max="9" width="4" style="4" customWidth="1"/>
    <col min="10" max="10" width="5.83203125" style="4" customWidth="1"/>
    <col min="11" max="13" width="4.33203125" style="4" customWidth="1"/>
    <col min="14" max="14" width="4.5" style="4" customWidth="1"/>
    <col min="15" max="15" width="5.5" style="4" customWidth="1"/>
    <col min="16" max="18" width="4.33203125" style="4" customWidth="1"/>
    <col min="19" max="19" width="4.5" style="4" customWidth="1"/>
    <col min="20" max="20" width="4.83203125" style="4" customWidth="1"/>
    <col min="21" max="24" width="4.33203125" style="4" customWidth="1"/>
    <col min="25" max="25" width="4.5" style="4" customWidth="1"/>
    <col min="26" max="27" width="4.6640625" style="4" customWidth="1"/>
    <col min="28" max="28" width="5.33203125" style="4" hidden="1" customWidth="1"/>
    <col min="29" max="29" width="4.6640625" style="4" customWidth="1"/>
    <col min="30" max="30" width="4.5" style="4" customWidth="1"/>
    <col min="31" max="31" width="7.5" style="122" customWidth="1"/>
    <col min="32" max="259" width="8.83203125" style="4"/>
    <col min="260" max="260" width="22" style="4" customWidth="1"/>
    <col min="261" max="262" width="5.5" style="4" customWidth="1"/>
    <col min="263" max="264" width="8" style="4" customWidth="1"/>
    <col min="265" max="267" width="5.83203125" style="4" customWidth="1"/>
    <col min="268" max="268" width="8.83203125" style="4" customWidth="1"/>
    <col min="269" max="270" width="5.83203125" style="4" customWidth="1"/>
    <col min="271" max="271" width="8.83203125" style="4" customWidth="1"/>
    <col min="272" max="515" width="8.83203125" style="4"/>
    <col min="516" max="516" width="22" style="4" customWidth="1"/>
    <col min="517" max="518" width="5.5" style="4" customWidth="1"/>
    <col min="519" max="520" width="8" style="4" customWidth="1"/>
    <col min="521" max="523" width="5.83203125" style="4" customWidth="1"/>
    <col min="524" max="524" width="8.83203125" style="4" customWidth="1"/>
    <col min="525" max="526" width="5.83203125" style="4" customWidth="1"/>
    <col min="527" max="527" width="8.83203125" style="4" customWidth="1"/>
    <col min="528" max="771" width="8.83203125" style="4"/>
    <col min="772" max="772" width="22" style="4" customWidth="1"/>
    <col min="773" max="774" width="5.5" style="4" customWidth="1"/>
    <col min="775" max="776" width="8" style="4" customWidth="1"/>
    <col min="777" max="779" width="5.83203125" style="4" customWidth="1"/>
    <col min="780" max="780" width="8.83203125" style="4" customWidth="1"/>
    <col min="781" max="782" width="5.83203125" style="4" customWidth="1"/>
    <col min="783" max="783" width="8.83203125" style="4" customWidth="1"/>
    <col min="784" max="1027" width="8.83203125" style="4"/>
    <col min="1028" max="1028" width="22" style="4" customWidth="1"/>
    <col min="1029" max="1030" width="5.5" style="4" customWidth="1"/>
    <col min="1031" max="1032" width="8" style="4" customWidth="1"/>
    <col min="1033" max="1035" width="5.83203125" style="4" customWidth="1"/>
    <col min="1036" max="1036" width="8.83203125" style="4" customWidth="1"/>
    <col min="1037" max="1038" width="5.83203125" style="4" customWidth="1"/>
    <col min="1039" max="1039" width="8.83203125" style="4" customWidth="1"/>
    <col min="1040" max="1283" width="8.83203125" style="4"/>
    <col min="1284" max="1284" width="22" style="4" customWidth="1"/>
    <col min="1285" max="1286" width="5.5" style="4" customWidth="1"/>
    <col min="1287" max="1288" width="8" style="4" customWidth="1"/>
    <col min="1289" max="1291" width="5.83203125" style="4" customWidth="1"/>
    <col min="1292" max="1292" width="8.83203125" style="4" customWidth="1"/>
    <col min="1293" max="1294" width="5.83203125" style="4" customWidth="1"/>
    <col min="1295" max="1295" width="8.83203125" style="4" customWidth="1"/>
    <col min="1296" max="1539" width="8.83203125" style="4"/>
    <col min="1540" max="1540" width="22" style="4" customWidth="1"/>
    <col min="1541" max="1542" width="5.5" style="4" customWidth="1"/>
    <col min="1543" max="1544" width="8" style="4" customWidth="1"/>
    <col min="1545" max="1547" width="5.83203125" style="4" customWidth="1"/>
    <col min="1548" max="1548" width="8.83203125" style="4" customWidth="1"/>
    <col min="1549" max="1550" width="5.83203125" style="4" customWidth="1"/>
    <col min="1551" max="1551" width="8.83203125" style="4" customWidth="1"/>
    <col min="1552" max="1795" width="8.83203125" style="4"/>
    <col min="1796" max="1796" width="22" style="4" customWidth="1"/>
    <col min="1797" max="1798" width="5.5" style="4" customWidth="1"/>
    <col min="1799" max="1800" width="8" style="4" customWidth="1"/>
    <col min="1801" max="1803" width="5.83203125" style="4" customWidth="1"/>
    <col min="1804" max="1804" width="8.83203125" style="4" customWidth="1"/>
    <col min="1805" max="1806" width="5.83203125" style="4" customWidth="1"/>
    <col min="1807" max="1807" width="8.83203125" style="4" customWidth="1"/>
    <col min="1808" max="2051" width="8.83203125" style="4"/>
    <col min="2052" max="2052" width="22" style="4" customWidth="1"/>
    <col min="2053" max="2054" width="5.5" style="4" customWidth="1"/>
    <col min="2055" max="2056" width="8" style="4" customWidth="1"/>
    <col min="2057" max="2059" width="5.83203125" style="4" customWidth="1"/>
    <col min="2060" max="2060" width="8.83203125" style="4" customWidth="1"/>
    <col min="2061" max="2062" width="5.83203125" style="4" customWidth="1"/>
    <col min="2063" max="2063" width="8.83203125" style="4" customWidth="1"/>
    <col min="2064" max="2307" width="8.83203125" style="4"/>
    <col min="2308" max="2308" width="22" style="4" customWidth="1"/>
    <col min="2309" max="2310" width="5.5" style="4" customWidth="1"/>
    <col min="2311" max="2312" width="8" style="4" customWidth="1"/>
    <col min="2313" max="2315" width="5.83203125" style="4" customWidth="1"/>
    <col min="2316" max="2316" width="8.83203125" style="4" customWidth="1"/>
    <col min="2317" max="2318" width="5.83203125" style="4" customWidth="1"/>
    <col min="2319" max="2319" width="8.83203125" style="4" customWidth="1"/>
    <col min="2320" max="2563" width="8.83203125" style="4"/>
    <col min="2564" max="2564" width="22" style="4" customWidth="1"/>
    <col min="2565" max="2566" width="5.5" style="4" customWidth="1"/>
    <col min="2567" max="2568" width="8" style="4" customWidth="1"/>
    <col min="2569" max="2571" width="5.83203125" style="4" customWidth="1"/>
    <col min="2572" max="2572" width="8.83203125" style="4" customWidth="1"/>
    <col min="2573" max="2574" width="5.83203125" style="4" customWidth="1"/>
    <col min="2575" max="2575" width="8.83203125" style="4" customWidth="1"/>
    <col min="2576" max="2819" width="8.83203125" style="4"/>
    <col min="2820" max="2820" width="22" style="4" customWidth="1"/>
    <col min="2821" max="2822" width="5.5" style="4" customWidth="1"/>
    <col min="2823" max="2824" width="8" style="4" customWidth="1"/>
    <col min="2825" max="2827" width="5.83203125" style="4" customWidth="1"/>
    <col min="2828" max="2828" width="8.83203125" style="4" customWidth="1"/>
    <col min="2829" max="2830" width="5.83203125" style="4" customWidth="1"/>
    <col min="2831" max="2831" width="8.83203125" style="4" customWidth="1"/>
    <col min="2832" max="3075" width="8.83203125" style="4"/>
    <col min="3076" max="3076" width="22" style="4" customWidth="1"/>
    <col min="3077" max="3078" width="5.5" style="4" customWidth="1"/>
    <col min="3079" max="3080" width="8" style="4" customWidth="1"/>
    <col min="3081" max="3083" width="5.83203125" style="4" customWidth="1"/>
    <col min="3084" max="3084" width="8.83203125" style="4" customWidth="1"/>
    <col min="3085" max="3086" width="5.83203125" style="4" customWidth="1"/>
    <col min="3087" max="3087" width="8.83203125" style="4" customWidth="1"/>
    <col min="3088" max="3331" width="8.83203125" style="4"/>
    <col min="3332" max="3332" width="22" style="4" customWidth="1"/>
    <col min="3333" max="3334" width="5.5" style="4" customWidth="1"/>
    <col min="3335" max="3336" width="8" style="4" customWidth="1"/>
    <col min="3337" max="3339" width="5.83203125" style="4" customWidth="1"/>
    <col min="3340" max="3340" width="8.83203125" style="4" customWidth="1"/>
    <col min="3341" max="3342" width="5.83203125" style="4" customWidth="1"/>
    <col min="3343" max="3343" width="8.83203125" style="4" customWidth="1"/>
    <col min="3344" max="3587" width="8.83203125" style="4"/>
    <col min="3588" max="3588" width="22" style="4" customWidth="1"/>
    <col min="3589" max="3590" width="5.5" style="4" customWidth="1"/>
    <col min="3591" max="3592" width="8" style="4" customWidth="1"/>
    <col min="3593" max="3595" width="5.83203125" style="4" customWidth="1"/>
    <col min="3596" max="3596" width="8.83203125" style="4" customWidth="1"/>
    <col min="3597" max="3598" width="5.83203125" style="4" customWidth="1"/>
    <col min="3599" max="3599" width="8.83203125" style="4" customWidth="1"/>
    <col min="3600" max="3843" width="8.83203125" style="4"/>
    <col min="3844" max="3844" width="22" style="4" customWidth="1"/>
    <col min="3845" max="3846" width="5.5" style="4" customWidth="1"/>
    <col min="3847" max="3848" width="8" style="4" customWidth="1"/>
    <col min="3849" max="3851" width="5.83203125" style="4" customWidth="1"/>
    <col min="3852" max="3852" width="8.83203125" style="4" customWidth="1"/>
    <col min="3853" max="3854" width="5.83203125" style="4" customWidth="1"/>
    <col min="3855" max="3855" width="8.83203125" style="4" customWidth="1"/>
    <col min="3856" max="4099" width="8.83203125" style="4"/>
    <col min="4100" max="4100" width="22" style="4" customWidth="1"/>
    <col min="4101" max="4102" width="5.5" style="4" customWidth="1"/>
    <col min="4103" max="4104" width="8" style="4" customWidth="1"/>
    <col min="4105" max="4107" width="5.83203125" style="4" customWidth="1"/>
    <col min="4108" max="4108" width="8.83203125" style="4" customWidth="1"/>
    <col min="4109" max="4110" width="5.83203125" style="4" customWidth="1"/>
    <col min="4111" max="4111" width="8.83203125" style="4" customWidth="1"/>
    <col min="4112" max="4355" width="8.83203125" style="4"/>
    <col min="4356" max="4356" width="22" style="4" customWidth="1"/>
    <col min="4357" max="4358" width="5.5" style="4" customWidth="1"/>
    <col min="4359" max="4360" width="8" style="4" customWidth="1"/>
    <col min="4361" max="4363" width="5.83203125" style="4" customWidth="1"/>
    <col min="4364" max="4364" width="8.83203125" style="4" customWidth="1"/>
    <col min="4365" max="4366" width="5.83203125" style="4" customWidth="1"/>
    <col min="4367" max="4367" width="8.83203125" style="4" customWidth="1"/>
    <col min="4368" max="4611" width="8.83203125" style="4"/>
    <col min="4612" max="4612" width="22" style="4" customWidth="1"/>
    <col min="4613" max="4614" width="5.5" style="4" customWidth="1"/>
    <col min="4615" max="4616" width="8" style="4" customWidth="1"/>
    <col min="4617" max="4619" width="5.83203125" style="4" customWidth="1"/>
    <col min="4620" max="4620" width="8.83203125" style="4" customWidth="1"/>
    <col min="4621" max="4622" width="5.83203125" style="4" customWidth="1"/>
    <col min="4623" max="4623" width="8.83203125" style="4" customWidth="1"/>
    <col min="4624" max="4867" width="8.83203125" style="4"/>
    <col min="4868" max="4868" width="22" style="4" customWidth="1"/>
    <col min="4869" max="4870" width="5.5" style="4" customWidth="1"/>
    <col min="4871" max="4872" width="8" style="4" customWidth="1"/>
    <col min="4873" max="4875" width="5.83203125" style="4" customWidth="1"/>
    <col min="4876" max="4876" width="8.83203125" style="4" customWidth="1"/>
    <col min="4877" max="4878" width="5.83203125" style="4" customWidth="1"/>
    <col min="4879" max="4879" width="8.83203125" style="4" customWidth="1"/>
    <col min="4880" max="5123" width="8.83203125" style="4"/>
    <col min="5124" max="5124" width="22" style="4" customWidth="1"/>
    <col min="5125" max="5126" width="5.5" style="4" customWidth="1"/>
    <col min="5127" max="5128" width="8" style="4" customWidth="1"/>
    <col min="5129" max="5131" width="5.83203125" style="4" customWidth="1"/>
    <col min="5132" max="5132" width="8.83203125" style="4" customWidth="1"/>
    <col min="5133" max="5134" width="5.83203125" style="4" customWidth="1"/>
    <col min="5135" max="5135" width="8.83203125" style="4" customWidth="1"/>
    <col min="5136" max="5379" width="8.83203125" style="4"/>
    <col min="5380" max="5380" width="22" style="4" customWidth="1"/>
    <col min="5381" max="5382" width="5.5" style="4" customWidth="1"/>
    <col min="5383" max="5384" width="8" style="4" customWidth="1"/>
    <col min="5385" max="5387" width="5.83203125" style="4" customWidth="1"/>
    <col min="5388" max="5388" width="8.83203125" style="4" customWidth="1"/>
    <col min="5389" max="5390" width="5.83203125" style="4" customWidth="1"/>
    <col min="5391" max="5391" width="8.83203125" style="4" customWidth="1"/>
    <col min="5392" max="5635" width="8.83203125" style="4"/>
    <col min="5636" max="5636" width="22" style="4" customWidth="1"/>
    <col min="5637" max="5638" width="5.5" style="4" customWidth="1"/>
    <col min="5639" max="5640" width="8" style="4" customWidth="1"/>
    <col min="5641" max="5643" width="5.83203125" style="4" customWidth="1"/>
    <col min="5644" max="5644" width="8.83203125" style="4" customWidth="1"/>
    <col min="5645" max="5646" width="5.83203125" style="4" customWidth="1"/>
    <col min="5647" max="5647" width="8.83203125" style="4" customWidth="1"/>
    <col min="5648" max="5891" width="8.83203125" style="4"/>
    <col min="5892" max="5892" width="22" style="4" customWidth="1"/>
    <col min="5893" max="5894" width="5.5" style="4" customWidth="1"/>
    <col min="5895" max="5896" width="8" style="4" customWidth="1"/>
    <col min="5897" max="5899" width="5.83203125" style="4" customWidth="1"/>
    <col min="5900" max="5900" width="8.83203125" style="4" customWidth="1"/>
    <col min="5901" max="5902" width="5.83203125" style="4" customWidth="1"/>
    <col min="5903" max="5903" width="8.83203125" style="4" customWidth="1"/>
    <col min="5904" max="6147" width="8.83203125" style="4"/>
    <col min="6148" max="6148" width="22" style="4" customWidth="1"/>
    <col min="6149" max="6150" width="5.5" style="4" customWidth="1"/>
    <col min="6151" max="6152" width="8" style="4" customWidth="1"/>
    <col min="6153" max="6155" width="5.83203125" style="4" customWidth="1"/>
    <col min="6156" max="6156" width="8.83203125" style="4" customWidth="1"/>
    <col min="6157" max="6158" width="5.83203125" style="4" customWidth="1"/>
    <col min="6159" max="6159" width="8.83203125" style="4" customWidth="1"/>
    <col min="6160" max="6403" width="8.83203125" style="4"/>
    <col min="6404" max="6404" width="22" style="4" customWidth="1"/>
    <col min="6405" max="6406" width="5.5" style="4" customWidth="1"/>
    <col min="6407" max="6408" width="8" style="4" customWidth="1"/>
    <col min="6409" max="6411" width="5.83203125" style="4" customWidth="1"/>
    <col min="6412" max="6412" width="8.83203125" style="4" customWidth="1"/>
    <col min="6413" max="6414" width="5.83203125" style="4" customWidth="1"/>
    <col min="6415" max="6415" width="8.83203125" style="4" customWidth="1"/>
    <col min="6416" max="6659" width="8.83203125" style="4"/>
    <col min="6660" max="6660" width="22" style="4" customWidth="1"/>
    <col min="6661" max="6662" width="5.5" style="4" customWidth="1"/>
    <col min="6663" max="6664" width="8" style="4" customWidth="1"/>
    <col min="6665" max="6667" width="5.83203125" style="4" customWidth="1"/>
    <col min="6668" max="6668" width="8.83203125" style="4" customWidth="1"/>
    <col min="6669" max="6670" width="5.83203125" style="4" customWidth="1"/>
    <col min="6671" max="6671" width="8.83203125" style="4" customWidth="1"/>
    <col min="6672" max="6915" width="8.83203125" style="4"/>
    <col min="6916" max="6916" width="22" style="4" customWidth="1"/>
    <col min="6917" max="6918" width="5.5" style="4" customWidth="1"/>
    <col min="6919" max="6920" width="8" style="4" customWidth="1"/>
    <col min="6921" max="6923" width="5.83203125" style="4" customWidth="1"/>
    <col min="6924" max="6924" width="8.83203125" style="4" customWidth="1"/>
    <col min="6925" max="6926" width="5.83203125" style="4" customWidth="1"/>
    <col min="6927" max="6927" width="8.83203125" style="4" customWidth="1"/>
    <col min="6928" max="7171" width="8.83203125" style="4"/>
    <col min="7172" max="7172" width="22" style="4" customWidth="1"/>
    <col min="7173" max="7174" width="5.5" style="4" customWidth="1"/>
    <col min="7175" max="7176" width="8" style="4" customWidth="1"/>
    <col min="7177" max="7179" width="5.83203125" style="4" customWidth="1"/>
    <col min="7180" max="7180" width="8.83203125" style="4" customWidth="1"/>
    <col min="7181" max="7182" width="5.83203125" style="4" customWidth="1"/>
    <col min="7183" max="7183" width="8.83203125" style="4" customWidth="1"/>
    <col min="7184" max="7427" width="8.83203125" style="4"/>
    <col min="7428" max="7428" width="22" style="4" customWidth="1"/>
    <col min="7429" max="7430" width="5.5" style="4" customWidth="1"/>
    <col min="7431" max="7432" width="8" style="4" customWidth="1"/>
    <col min="7433" max="7435" width="5.83203125" style="4" customWidth="1"/>
    <col min="7436" max="7436" width="8.83203125" style="4" customWidth="1"/>
    <col min="7437" max="7438" width="5.83203125" style="4" customWidth="1"/>
    <col min="7439" max="7439" width="8.83203125" style="4" customWidth="1"/>
    <col min="7440" max="7683" width="8.83203125" style="4"/>
    <col min="7684" max="7684" width="22" style="4" customWidth="1"/>
    <col min="7685" max="7686" width="5.5" style="4" customWidth="1"/>
    <col min="7687" max="7688" width="8" style="4" customWidth="1"/>
    <col min="7689" max="7691" width="5.83203125" style="4" customWidth="1"/>
    <col min="7692" max="7692" width="8.83203125" style="4" customWidth="1"/>
    <col min="7693" max="7694" width="5.83203125" style="4" customWidth="1"/>
    <col min="7695" max="7695" width="8.83203125" style="4" customWidth="1"/>
    <col min="7696" max="7939" width="8.83203125" style="4"/>
    <col min="7940" max="7940" width="22" style="4" customWidth="1"/>
    <col min="7941" max="7942" width="5.5" style="4" customWidth="1"/>
    <col min="7943" max="7944" width="8" style="4" customWidth="1"/>
    <col min="7945" max="7947" width="5.83203125" style="4" customWidth="1"/>
    <col min="7948" max="7948" width="8.83203125" style="4" customWidth="1"/>
    <col min="7949" max="7950" width="5.83203125" style="4" customWidth="1"/>
    <col min="7951" max="7951" width="8.83203125" style="4" customWidth="1"/>
    <col min="7952" max="8195" width="8.83203125" style="4"/>
    <col min="8196" max="8196" width="22" style="4" customWidth="1"/>
    <col min="8197" max="8198" width="5.5" style="4" customWidth="1"/>
    <col min="8199" max="8200" width="8" style="4" customWidth="1"/>
    <col min="8201" max="8203" width="5.83203125" style="4" customWidth="1"/>
    <col min="8204" max="8204" width="8.83203125" style="4" customWidth="1"/>
    <col min="8205" max="8206" width="5.83203125" style="4" customWidth="1"/>
    <col min="8207" max="8207" width="8.83203125" style="4" customWidth="1"/>
    <col min="8208" max="8451" width="8.83203125" style="4"/>
    <col min="8452" max="8452" width="22" style="4" customWidth="1"/>
    <col min="8453" max="8454" width="5.5" style="4" customWidth="1"/>
    <col min="8455" max="8456" width="8" style="4" customWidth="1"/>
    <col min="8457" max="8459" width="5.83203125" style="4" customWidth="1"/>
    <col min="8460" max="8460" width="8.83203125" style="4" customWidth="1"/>
    <col min="8461" max="8462" width="5.83203125" style="4" customWidth="1"/>
    <col min="8463" max="8463" width="8.83203125" style="4" customWidth="1"/>
    <col min="8464" max="8707" width="8.83203125" style="4"/>
    <col min="8708" max="8708" width="22" style="4" customWidth="1"/>
    <col min="8709" max="8710" width="5.5" style="4" customWidth="1"/>
    <col min="8711" max="8712" width="8" style="4" customWidth="1"/>
    <col min="8713" max="8715" width="5.83203125" style="4" customWidth="1"/>
    <col min="8716" max="8716" width="8.83203125" style="4" customWidth="1"/>
    <col min="8717" max="8718" width="5.83203125" style="4" customWidth="1"/>
    <col min="8719" max="8719" width="8.83203125" style="4" customWidth="1"/>
    <col min="8720" max="8963" width="8.83203125" style="4"/>
    <col min="8964" max="8964" width="22" style="4" customWidth="1"/>
    <col min="8965" max="8966" width="5.5" style="4" customWidth="1"/>
    <col min="8967" max="8968" width="8" style="4" customWidth="1"/>
    <col min="8969" max="8971" width="5.83203125" style="4" customWidth="1"/>
    <col min="8972" max="8972" width="8.83203125" style="4" customWidth="1"/>
    <col min="8973" max="8974" width="5.83203125" style="4" customWidth="1"/>
    <col min="8975" max="8975" width="8.83203125" style="4" customWidth="1"/>
    <col min="8976" max="9219" width="8.83203125" style="4"/>
    <col min="9220" max="9220" width="22" style="4" customWidth="1"/>
    <col min="9221" max="9222" width="5.5" style="4" customWidth="1"/>
    <col min="9223" max="9224" width="8" style="4" customWidth="1"/>
    <col min="9225" max="9227" width="5.83203125" style="4" customWidth="1"/>
    <col min="9228" max="9228" width="8.83203125" style="4" customWidth="1"/>
    <col min="9229" max="9230" width="5.83203125" style="4" customWidth="1"/>
    <col min="9231" max="9231" width="8.83203125" style="4" customWidth="1"/>
    <col min="9232" max="9475" width="8.83203125" style="4"/>
    <col min="9476" max="9476" width="22" style="4" customWidth="1"/>
    <col min="9477" max="9478" width="5.5" style="4" customWidth="1"/>
    <col min="9479" max="9480" width="8" style="4" customWidth="1"/>
    <col min="9481" max="9483" width="5.83203125" style="4" customWidth="1"/>
    <col min="9484" max="9484" width="8.83203125" style="4" customWidth="1"/>
    <col min="9485" max="9486" width="5.83203125" style="4" customWidth="1"/>
    <col min="9487" max="9487" width="8.83203125" style="4" customWidth="1"/>
    <col min="9488" max="9731" width="8.83203125" style="4"/>
    <col min="9732" max="9732" width="22" style="4" customWidth="1"/>
    <col min="9733" max="9734" width="5.5" style="4" customWidth="1"/>
    <col min="9735" max="9736" width="8" style="4" customWidth="1"/>
    <col min="9737" max="9739" width="5.83203125" style="4" customWidth="1"/>
    <col min="9740" max="9740" width="8.83203125" style="4" customWidth="1"/>
    <col min="9741" max="9742" width="5.83203125" style="4" customWidth="1"/>
    <col min="9743" max="9743" width="8.83203125" style="4" customWidth="1"/>
    <col min="9744" max="9987" width="8.83203125" style="4"/>
    <col min="9988" max="9988" width="22" style="4" customWidth="1"/>
    <col min="9989" max="9990" width="5.5" style="4" customWidth="1"/>
    <col min="9991" max="9992" width="8" style="4" customWidth="1"/>
    <col min="9993" max="9995" width="5.83203125" style="4" customWidth="1"/>
    <col min="9996" max="9996" width="8.83203125" style="4" customWidth="1"/>
    <col min="9997" max="9998" width="5.83203125" style="4" customWidth="1"/>
    <col min="9999" max="9999" width="8.83203125" style="4" customWidth="1"/>
    <col min="10000" max="10243" width="8.83203125" style="4"/>
    <col min="10244" max="10244" width="22" style="4" customWidth="1"/>
    <col min="10245" max="10246" width="5.5" style="4" customWidth="1"/>
    <col min="10247" max="10248" width="8" style="4" customWidth="1"/>
    <col min="10249" max="10251" width="5.83203125" style="4" customWidth="1"/>
    <col min="10252" max="10252" width="8.83203125" style="4" customWidth="1"/>
    <col min="10253" max="10254" width="5.83203125" style="4" customWidth="1"/>
    <col min="10255" max="10255" width="8.83203125" style="4" customWidth="1"/>
    <col min="10256" max="10499" width="8.83203125" style="4"/>
    <col min="10500" max="10500" width="22" style="4" customWidth="1"/>
    <col min="10501" max="10502" width="5.5" style="4" customWidth="1"/>
    <col min="10503" max="10504" width="8" style="4" customWidth="1"/>
    <col min="10505" max="10507" width="5.83203125" style="4" customWidth="1"/>
    <col min="10508" max="10508" width="8.83203125" style="4" customWidth="1"/>
    <col min="10509" max="10510" width="5.83203125" style="4" customWidth="1"/>
    <col min="10511" max="10511" width="8.83203125" style="4" customWidth="1"/>
    <col min="10512" max="10755" width="8.83203125" style="4"/>
    <col min="10756" max="10756" width="22" style="4" customWidth="1"/>
    <col min="10757" max="10758" width="5.5" style="4" customWidth="1"/>
    <col min="10759" max="10760" width="8" style="4" customWidth="1"/>
    <col min="10761" max="10763" width="5.83203125" style="4" customWidth="1"/>
    <col min="10764" max="10764" width="8.83203125" style="4" customWidth="1"/>
    <col min="10765" max="10766" width="5.83203125" style="4" customWidth="1"/>
    <col min="10767" max="10767" width="8.83203125" style="4" customWidth="1"/>
    <col min="10768" max="11011" width="8.83203125" style="4"/>
    <col min="11012" max="11012" width="22" style="4" customWidth="1"/>
    <col min="11013" max="11014" width="5.5" style="4" customWidth="1"/>
    <col min="11015" max="11016" width="8" style="4" customWidth="1"/>
    <col min="11017" max="11019" width="5.83203125" style="4" customWidth="1"/>
    <col min="11020" max="11020" width="8.83203125" style="4" customWidth="1"/>
    <col min="11021" max="11022" width="5.83203125" style="4" customWidth="1"/>
    <col min="11023" max="11023" width="8.83203125" style="4" customWidth="1"/>
    <col min="11024" max="11267" width="8.83203125" style="4"/>
    <col min="11268" max="11268" width="22" style="4" customWidth="1"/>
    <col min="11269" max="11270" width="5.5" style="4" customWidth="1"/>
    <col min="11271" max="11272" width="8" style="4" customWidth="1"/>
    <col min="11273" max="11275" width="5.83203125" style="4" customWidth="1"/>
    <col min="11276" max="11276" width="8.83203125" style="4" customWidth="1"/>
    <col min="11277" max="11278" width="5.83203125" style="4" customWidth="1"/>
    <col min="11279" max="11279" width="8.83203125" style="4" customWidth="1"/>
    <col min="11280" max="11523" width="8.83203125" style="4"/>
    <col min="11524" max="11524" width="22" style="4" customWidth="1"/>
    <col min="11525" max="11526" width="5.5" style="4" customWidth="1"/>
    <col min="11527" max="11528" width="8" style="4" customWidth="1"/>
    <col min="11529" max="11531" width="5.83203125" style="4" customWidth="1"/>
    <col min="11532" max="11532" width="8.83203125" style="4" customWidth="1"/>
    <col min="11533" max="11534" width="5.83203125" style="4" customWidth="1"/>
    <col min="11535" max="11535" width="8.83203125" style="4" customWidth="1"/>
    <col min="11536" max="11779" width="8.83203125" style="4"/>
    <col min="11780" max="11780" width="22" style="4" customWidth="1"/>
    <col min="11781" max="11782" width="5.5" style="4" customWidth="1"/>
    <col min="11783" max="11784" width="8" style="4" customWidth="1"/>
    <col min="11785" max="11787" width="5.83203125" style="4" customWidth="1"/>
    <col min="11788" max="11788" width="8.83203125" style="4" customWidth="1"/>
    <col min="11789" max="11790" width="5.83203125" style="4" customWidth="1"/>
    <col min="11791" max="11791" width="8.83203125" style="4" customWidth="1"/>
    <col min="11792" max="12035" width="8.83203125" style="4"/>
    <col min="12036" max="12036" width="22" style="4" customWidth="1"/>
    <col min="12037" max="12038" width="5.5" style="4" customWidth="1"/>
    <col min="12039" max="12040" width="8" style="4" customWidth="1"/>
    <col min="12041" max="12043" width="5.83203125" style="4" customWidth="1"/>
    <col min="12044" max="12044" width="8.83203125" style="4" customWidth="1"/>
    <col min="12045" max="12046" width="5.83203125" style="4" customWidth="1"/>
    <col min="12047" max="12047" width="8.83203125" style="4" customWidth="1"/>
    <col min="12048" max="12291" width="8.83203125" style="4"/>
    <col min="12292" max="12292" width="22" style="4" customWidth="1"/>
    <col min="12293" max="12294" width="5.5" style="4" customWidth="1"/>
    <col min="12295" max="12296" width="8" style="4" customWidth="1"/>
    <col min="12297" max="12299" width="5.83203125" style="4" customWidth="1"/>
    <col min="12300" max="12300" width="8.83203125" style="4" customWidth="1"/>
    <col min="12301" max="12302" width="5.83203125" style="4" customWidth="1"/>
    <col min="12303" max="12303" width="8.83203125" style="4" customWidth="1"/>
    <col min="12304" max="12547" width="8.83203125" style="4"/>
    <col min="12548" max="12548" width="22" style="4" customWidth="1"/>
    <col min="12549" max="12550" width="5.5" style="4" customWidth="1"/>
    <col min="12551" max="12552" width="8" style="4" customWidth="1"/>
    <col min="12553" max="12555" width="5.83203125" style="4" customWidth="1"/>
    <col min="12556" max="12556" width="8.83203125" style="4" customWidth="1"/>
    <col min="12557" max="12558" width="5.83203125" style="4" customWidth="1"/>
    <col min="12559" max="12559" width="8.83203125" style="4" customWidth="1"/>
    <col min="12560" max="12803" width="8.83203125" style="4"/>
    <col min="12804" max="12804" width="22" style="4" customWidth="1"/>
    <col min="12805" max="12806" width="5.5" style="4" customWidth="1"/>
    <col min="12807" max="12808" width="8" style="4" customWidth="1"/>
    <col min="12809" max="12811" width="5.83203125" style="4" customWidth="1"/>
    <col min="12812" max="12812" width="8.83203125" style="4" customWidth="1"/>
    <col min="12813" max="12814" width="5.83203125" style="4" customWidth="1"/>
    <col min="12815" max="12815" width="8.83203125" style="4" customWidth="1"/>
    <col min="12816" max="13059" width="8.83203125" style="4"/>
    <col min="13060" max="13060" width="22" style="4" customWidth="1"/>
    <col min="13061" max="13062" width="5.5" style="4" customWidth="1"/>
    <col min="13063" max="13064" width="8" style="4" customWidth="1"/>
    <col min="13065" max="13067" width="5.83203125" style="4" customWidth="1"/>
    <col min="13068" max="13068" width="8.83203125" style="4" customWidth="1"/>
    <col min="13069" max="13070" width="5.83203125" style="4" customWidth="1"/>
    <col min="13071" max="13071" width="8.83203125" style="4" customWidth="1"/>
    <col min="13072" max="13315" width="8.83203125" style="4"/>
    <col min="13316" max="13316" width="22" style="4" customWidth="1"/>
    <col min="13317" max="13318" width="5.5" style="4" customWidth="1"/>
    <col min="13319" max="13320" width="8" style="4" customWidth="1"/>
    <col min="13321" max="13323" width="5.83203125" style="4" customWidth="1"/>
    <col min="13324" max="13324" width="8.83203125" style="4" customWidth="1"/>
    <col min="13325" max="13326" width="5.83203125" style="4" customWidth="1"/>
    <col min="13327" max="13327" width="8.83203125" style="4" customWidth="1"/>
    <col min="13328" max="13571" width="8.83203125" style="4"/>
    <col min="13572" max="13572" width="22" style="4" customWidth="1"/>
    <col min="13573" max="13574" width="5.5" style="4" customWidth="1"/>
    <col min="13575" max="13576" width="8" style="4" customWidth="1"/>
    <col min="13577" max="13579" width="5.83203125" style="4" customWidth="1"/>
    <col min="13580" max="13580" width="8.83203125" style="4" customWidth="1"/>
    <col min="13581" max="13582" width="5.83203125" style="4" customWidth="1"/>
    <col min="13583" max="13583" width="8.83203125" style="4" customWidth="1"/>
    <col min="13584" max="13827" width="8.83203125" style="4"/>
    <col min="13828" max="13828" width="22" style="4" customWidth="1"/>
    <col min="13829" max="13830" width="5.5" style="4" customWidth="1"/>
    <col min="13831" max="13832" width="8" style="4" customWidth="1"/>
    <col min="13833" max="13835" width="5.83203125" style="4" customWidth="1"/>
    <col min="13836" max="13836" width="8.83203125" style="4" customWidth="1"/>
    <col min="13837" max="13838" width="5.83203125" style="4" customWidth="1"/>
    <col min="13839" max="13839" width="8.83203125" style="4" customWidth="1"/>
    <col min="13840" max="14083" width="8.83203125" style="4"/>
    <col min="14084" max="14084" width="22" style="4" customWidth="1"/>
    <col min="14085" max="14086" width="5.5" style="4" customWidth="1"/>
    <col min="14087" max="14088" width="8" style="4" customWidth="1"/>
    <col min="14089" max="14091" width="5.83203125" style="4" customWidth="1"/>
    <col min="14092" max="14092" width="8.83203125" style="4" customWidth="1"/>
    <col min="14093" max="14094" width="5.83203125" style="4" customWidth="1"/>
    <col min="14095" max="14095" width="8.83203125" style="4" customWidth="1"/>
    <col min="14096" max="14339" width="8.83203125" style="4"/>
    <col min="14340" max="14340" width="22" style="4" customWidth="1"/>
    <col min="14341" max="14342" width="5.5" style="4" customWidth="1"/>
    <col min="14343" max="14344" width="8" style="4" customWidth="1"/>
    <col min="14345" max="14347" width="5.83203125" style="4" customWidth="1"/>
    <col min="14348" max="14348" width="8.83203125" style="4" customWidth="1"/>
    <col min="14349" max="14350" width="5.83203125" style="4" customWidth="1"/>
    <col min="14351" max="14351" width="8.83203125" style="4" customWidth="1"/>
    <col min="14352" max="14595" width="8.83203125" style="4"/>
    <col min="14596" max="14596" width="22" style="4" customWidth="1"/>
    <col min="14597" max="14598" width="5.5" style="4" customWidth="1"/>
    <col min="14599" max="14600" width="8" style="4" customWidth="1"/>
    <col min="14601" max="14603" width="5.83203125" style="4" customWidth="1"/>
    <col min="14604" max="14604" width="8.83203125" style="4" customWidth="1"/>
    <col min="14605" max="14606" width="5.83203125" style="4" customWidth="1"/>
    <col min="14607" max="14607" width="8.83203125" style="4" customWidth="1"/>
    <col min="14608" max="14851" width="8.83203125" style="4"/>
    <col min="14852" max="14852" width="22" style="4" customWidth="1"/>
    <col min="14853" max="14854" width="5.5" style="4" customWidth="1"/>
    <col min="14855" max="14856" width="8" style="4" customWidth="1"/>
    <col min="14857" max="14859" width="5.83203125" style="4" customWidth="1"/>
    <col min="14860" max="14860" width="8.83203125" style="4" customWidth="1"/>
    <col min="14861" max="14862" width="5.83203125" style="4" customWidth="1"/>
    <col min="14863" max="14863" width="8.83203125" style="4" customWidth="1"/>
    <col min="14864" max="15107" width="8.83203125" style="4"/>
    <col min="15108" max="15108" width="22" style="4" customWidth="1"/>
    <col min="15109" max="15110" width="5.5" style="4" customWidth="1"/>
    <col min="15111" max="15112" width="8" style="4" customWidth="1"/>
    <col min="15113" max="15115" width="5.83203125" style="4" customWidth="1"/>
    <col min="15116" max="15116" width="8.83203125" style="4" customWidth="1"/>
    <col min="15117" max="15118" width="5.83203125" style="4" customWidth="1"/>
    <col min="15119" max="15119" width="8.83203125" style="4" customWidth="1"/>
    <col min="15120" max="15363" width="8.83203125" style="4"/>
    <col min="15364" max="15364" width="22" style="4" customWidth="1"/>
    <col min="15365" max="15366" width="5.5" style="4" customWidth="1"/>
    <col min="15367" max="15368" width="8" style="4" customWidth="1"/>
    <col min="15369" max="15371" width="5.83203125" style="4" customWidth="1"/>
    <col min="15372" max="15372" width="8.83203125" style="4" customWidth="1"/>
    <col min="15373" max="15374" width="5.83203125" style="4" customWidth="1"/>
    <col min="15375" max="15375" width="8.83203125" style="4" customWidth="1"/>
    <col min="15376" max="15619" width="8.83203125" style="4"/>
    <col min="15620" max="15620" width="22" style="4" customWidth="1"/>
    <col min="15621" max="15622" width="5.5" style="4" customWidth="1"/>
    <col min="15623" max="15624" width="8" style="4" customWidth="1"/>
    <col min="15625" max="15627" width="5.83203125" style="4" customWidth="1"/>
    <col min="15628" max="15628" width="8.83203125" style="4" customWidth="1"/>
    <col min="15629" max="15630" width="5.83203125" style="4" customWidth="1"/>
    <col min="15631" max="15631" width="8.83203125" style="4" customWidth="1"/>
    <col min="15632" max="15875" width="8.83203125" style="4"/>
    <col min="15876" max="15876" width="22" style="4" customWidth="1"/>
    <col min="15877" max="15878" width="5.5" style="4" customWidth="1"/>
    <col min="15879" max="15880" width="8" style="4" customWidth="1"/>
    <col min="15881" max="15883" width="5.83203125" style="4" customWidth="1"/>
    <col min="15884" max="15884" width="8.83203125" style="4" customWidth="1"/>
    <col min="15885" max="15886" width="5.83203125" style="4" customWidth="1"/>
    <col min="15887" max="15887" width="8.83203125" style="4" customWidth="1"/>
    <col min="15888" max="16131" width="8.83203125" style="4"/>
    <col min="16132" max="16132" width="22" style="4" customWidth="1"/>
    <col min="16133" max="16134" width="5.5" style="4" customWidth="1"/>
    <col min="16135" max="16136" width="8" style="4" customWidth="1"/>
    <col min="16137" max="16139" width="5.83203125" style="4" customWidth="1"/>
    <col min="16140" max="16140" width="8.83203125" style="4" customWidth="1"/>
    <col min="16141" max="16142" width="5.83203125" style="4" customWidth="1"/>
    <col min="16143" max="16143" width="8.83203125" style="4" customWidth="1"/>
    <col min="16144" max="16384" width="8.83203125" style="4"/>
  </cols>
  <sheetData>
    <row r="1" spans="2:31" ht="8.25" customHeight="1" x14ac:dyDescent="0.15"/>
    <row r="2" spans="2:31" ht="23.25" customHeight="1" x14ac:dyDescent="0.2">
      <c r="D2" s="364" t="s">
        <v>315</v>
      </c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131"/>
    </row>
    <row r="3" spans="2:31" ht="11.25" customHeight="1" x14ac:dyDescent="0.15">
      <c r="E3" s="4"/>
    </row>
    <row r="4" spans="2:31" ht="14.25" customHeight="1" x14ac:dyDescent="0.2">
      <c r="D4" s="5"/>
      <c r="E4" s="6"/>
      <c r="F4" s="6"/>
      <c r="G4" s="6"/>
      <c r="H4" s="6"/>
      <c r="I4" s="6"/>
      <c r="J4" s="6"/>
      <c r="K4" s="389" t="s">
        <v>297</v>
      </c>
      <c r="L4" s="390"/>
      <c r="M4" s="390"/>
      <c r="N4" s="390"/>
      <c r="O4" s="390"/>
      <c r="P4" s="390"/>
      <c r="Q4" s="390"/>
      <c r="R4" s="390"/>
      <c r="S4" s="391"/>
      <c r="T4" s="392"/>
      <c r="U4" s="370" t="s">
        <v>297</v>
      </c>
      <c r="V4" s="371"/>
      <c r="W4" s="371"/>
      <c r="X4" s="371"/>
      <c r="Y4" s="371"/>
      <c r="Z4" s="371"/>
      <c r="AA4" s="371"/>
      <c r="AB4" s="371"/>
      <c r="AC4" s="371"/>
      <c r="AD4" s="401"/>
      <c r="AE4" s="132"/>
    </row>
    <row r="5" spans="2:31" s="11" customFormat="1" ht="21" customHeight="1" x14ac:dyDescent="0.2">
      <c r="C5" s="217"/>
      <c r="D5" s="10"/>
      <c r="E5" s="358"/>
      <c r="F5" s="358"/>
      <c r="G5" s="358"/>
      <c r="H5" s="358"/>
      <c r="I5" s="358"/>
      <c r="J5" s="358"/>
      <c r="K5" s="393" t="s">
        <v>10</v>
      </c>
      <c r="L5" s="370"/>
      <c r="M5" s="370"/>
      <c r="N5" s="370"/>
      <c r="O5" s="370"/>
      <c r="P5" s="394"/>
      <c r="Q5" s="394"/>
      <c r="R5" s="394"/>
      <c r="S5" s="391"/>
      <c r="T5" s="392"/>
      <c r="U5" s="370" t="s">
        <v>115</v>
      </c>
      <c r="V5" s="370"/>
      <c r="W5" s="370"/>
      <c r="X5" s="370"/>
      <c r="Y5" s="370"/>
      <c r="Z5" s="394"/>
      <c r="AA5" s="394"/>
      <c r="AB5" s="394"/>
      <c r="AC5" s="394"/>
      <c r="AD5" s="402"/>
      <c r="AE5" s="133"/>
    </row>
    <row r="6" spans="2:31" s="11" customFormat="1" ht="16.5" customHeight="1" x14ac:dyDescent="0.2">
      <c r="C6" s="217"/>
      <c r="D6" s="10"/>
      <c r="E6" s="358"/>
      <c r="F6" s="358"/>
      <c r="G6" s="358"/>
      <c r="H6" s="358"/>
      <c r="I6" s="358"/>
      <c r="J6" s="358"/>
      <c r="K6" s="393" t="s">
        <v>182</v>
      </c>
      <c r="L6" s="370"/>
      <c r="M6" s="370"/>
      <c r="N6" s="370"/>
      <c r="O6" s="403"/>
      <c r="P6" s="404" t="s">
        <v>284</v>
      </c>
      <c r="Q6" s="370"/>
      <c r="R6" s="370"/>
      <c r="S6" s="370"/>
      <c r="T6" s="405"/>
      <c r="U6" s="393" t="s">
        <v>286</v>
      </c>
      <c r="V6" s="370"/>
      <c r="W6" s="370"/>
      <c r="X6" s="370"/>
      <c r="Y6" s="403"/>
      <c r="Z6" s="370" t="s">
        <v>284</v>
      </c>
      <c r="AA6" s="370"/>
      <c r="AB6" s="370"/>
      <c r="AC6" s="370"/>
      <c r="AD6" s="402"/>
      <c r="AE6" s="133"/>
    </row>
    <row r="7" spans="2:31" s="11" customFormat="1" ht="16.5" customHeight="1" x14ac:dyDescent="0.2">
      <c r="B7" s="217"/>
      <c r="C7" s="217"/>
      <c r="D7" s="26" t="s">
        <v>116</v>
      </c>
      <c r="E7" s="27">
        <v>2000</v>
      </c>
      <c r="F7" s="27">
        <v>2005</v>
      </c>
      <c r="G7" s="397" t="s">
        <v>117</v>
      </c>
      <c r="H7" s="398"/>
      <c r="I7" s="397" t="s">
        <v>117</v>
      </c>
      <c r="J7" s="398"/>
      <c r="K7" s="56" t="s">
        <v>118</v>
      </c>
      <c r="L7" s="27" t="s">
        <v>118</v>
      </c>
      <c r="M7" s="27" t="s">
        <v>119</v>
      </c>
      <c r="N7" s="395" t="s">
        <v>120</v>
      </c>
      <c r="O7" s="396"/>
      <c r="P7" s="58" t="s">
        <v>118</v>
      </c>
      <c r="Q7" s="36" t="s">
        <v>118</v>
      </c>
      <c r="R7" s="36" t="s">
        <v>119</v>
      </c>
      <c r="S7" s="397" t="s">
        <v>120</v>
      </c>
      <c r="T7" s="398"/>
      <c r="U7" s="71" t="s">
        <v>118</v>
      </c>
      <c r="V7" s="27" t="s">
        <v>118</v>
      </c>
      <c r="W7" s="27" t="s">
        <v>119</v>
      </c>
      <c r="X7" s="397" t="s">
        <v>120</v>
      </c>
      <c r="Y7" s="396"/>
      <c r="Z7" s="58" t="s">
        <v>118</v>
      </c>
      <c r="AA7" s="36" t="s">
        <v>118</v>
      </c>
      <c r="AB7" s="36" t="s">
        <v>119</v>
      </c>
      <c r="AC7" s="397" t="s">
        <v>120</v>
      </c>
      <c r="AD7" s="399"/>
      <c r="AE7" s="124"/>
    </row>
    <row r="8" spans="2:31" s="11" customFormat="1" ht="13.5" customHeight="1" thickBot="1" x14ac:dyDescent="0.25">
      <c r="C8" s="217"/>
      <c r="D8" s="28"/>
      <c r="E8" s="29"/>
      <c r="F8" s="29"/>
      <c r="G8" s="387">
        <v>2010</v>
      </c>
      <c r="H8" s="388"/>
      <c r="I8" s="387">
        <v>2015</v>
      </c>
      <c r="J8" s="388"/>
      <c r="K8" s="57" t="s">
        <v>121</v>
      </c>
      <c r="L8" s="29" t="s">
        <v>122</v>
      </c>
      <c r="M8" s="29" t="s">
        <v>123</v>
      </c>
      <c r="N8" s="87"/>
      <c r="O8" s="129"/>
      <c r="P8" s="52" t="s">
        <v>121</v>
      </c>
      <c r="Q8" s="29" t="s">
        <v>122</v>
      </c>
      <c r="R8" s="29" t="s">
        <v>123</v>
      </c>
      <c r="S8" s="87"/>
      <c r="T8" s="130"/>
      <c r="U8" s="52" t="s">
        <v>121</v>
      </c>
      <c r="V8" s="29" t="s">
        <v>122</v>
      </c>
      <c r="W8" s="29" t="s">
        <v>123</v>
      </c>
      <c r="X8" s="87"/>
      <c r="Y8" s="129"/>
      <c r="Z8" s="52" t="s">
        <v>121</v>
      </c>
      <c r="AA8" s="29" t="s">
        <v>122</v>
      </c>
      <c r="AB8" s="29" t="s">
        <v>123</v>
      </c>
      <c r="AC8" s="87"/>
      <c r="AD8" s="52"/>
      <c r="AE8" s="124"/>
    </row>
    <row r="9" spans="2:31" s="11" customFormat="1" ht="28.5" customHeight="1" x14ac:dyDescent="0.2">
      <c r="C9" s="217"/>
      <c r="D9" s="168" t="s">
        <v>124</v>
      </c>
      <c r="E9" s="169"/>
      <c r="F9" s="169"/>
      <c r="G9" s="170"/>
      <c r="H9" s="185"/>
      <c r="I9" s="170"/>
      <c r="J9" s="185"/>
      <c r="K9" s="186"/>
      <c r="L9" s="169"/>
      <c r="M9" s="169"/>
      <c r="N9" s="170"/>
      <c r="O9" s="143"/>
      <c r="P9" s="59"/>
      <c r="Q9" s="169"/>
      <c r="R9" s="169"/>
      <c r="S9" s="170"/>
      <c r="T9" s="144"/>
      <c r="U9" s="59"/>
      <c r="V9" s="169"/>
      <c r="W9" s="169"/>
      <c r="X9" s="170"/>
      <c r="Y9" s="143"/>
      <c r="Z9" s="59"/>
      <c r="AA9" s="169"/>
      <c r="AB9" s="169"/>
      <c r="AC9" s="170"/>
      <c r="AD9" s="59"/>
      <c r="AE9" s="124"/>
    </row>
    <row r="10" spans="2:31" s="11" customFormat="1" ht="28.5" customHeight="1" x14ac:dyDescent="0.2">
      <c r="B10" s="34"/>
      <c r="C10" s="34"/>
      <c r="D10" s="15" t="s">
        <v>306</v>
      </c>
      <c r="E10" s="214">
        <v>155</v>
      </c>
      <c r="F10" s="214" t="s">
        <v>125</v>
      </c>
      <c r="G10" s="118">
        <v>243.41799999999998</v>
      </c>
      <c r="H10" s="202" t="s">
        <v>288</v>
      </c>
      <c r="I10" s="240">
        <v>275</v>
      </c>
      <c r="J10" s="289">
        <f>O10*SQRT((1359.43+66.38)/1359.43)</f>
        <v>16.693215799447678</v>
      </c>
      <c r="K10" s="290">
        <v>45</v>
      </c>
      <c r="L10" s="291">
        <v>45</v>
      </c>
      <c r="M10" s="291">
        <v>115</v>
      </c>
      <c r="N10" s="292">
        <v>205</v>
      </c>
      <c r="O10" s="293">
        <v>16.3</v>
      </c>
      <c r="P10" s="294">
        <v>41</v>
      </c>
      <c r="Q10" s="295">
        <v>43</v>
      </c>
      <c r="R10" s="295">
        <v>104</v>
      </c>
      <c r="S10" s="292">
        <v>188</v>
      </c>
      <c r="T10" s="296">
        <v>15.1</v>
      </c>
      <c r="U10" s="294">
        <v>58</v>
      </c>
      <c r="V10" s="291">
        <v>12</v>
      </c>
      <c r="W10" s="243"/>
      <c r="X10" s="292">
        <v>70</v>
      </c>
      <c r="Y10" s="293">
        <v>2.2000000000000002</v>
      </c>
      <c r="Z10" s="294">
        <v>54</v>
      </c>
      <c r="AA10" s="295">
        <v>12</v>
      </c>
      <c r="AB10" s="295"/>
      <c r="AC10" s="292">
        <v>66</v>
      </c>
      <c r="AD10" s="297">
        <v>2.1</v>
      </c>
      <c r="AE10" s="124"/>
    </row>
    <row r="11" spans="2:31" s="11" customFormat="1" ht="28.5" customHeight="1" x14ac:dyDescent="0.2">
      <c r="B11" s="34"/>
      <c r="C11" s="34"/>
      <c r="D11" s="15" t="s">
        <v>190</v>
      </c>
      <c r="E11" s="214"/>
      <c r="F11" s="214"/>
      <c r="G11" s="118">
        <v>41.829000000000001</v>
      </c>
      <c r="H11" s="202" t="s">
        <v>288</v>
      </c>
      <c r="I11" s="240">
        <v>56</v>
      </c>
      <c r="J11" s="289">
        <f>O11*SQRT((1359.43+66.38)/1359.43)</f>
        <v>6.2471543789344075</v>
      </c>
      <c r="K11" s="290">
        <v>8</v>
      </c>
      <c r="L11" s="291">
        <v>14</v>
      </c>
      <c r="M11" s="291">
        <v>14</v>
      </c>
      <c r="N11" s="292">
        <v>36</v>
      </c>
      <c r="O11" s="293">
        <v>6.1</v>
      </c>
      <c r="P11" s="294">
        <v>7</v>
      </c>
      <c r="Q11" s="295">
        <v>13</v>
      </c>
      <c r="R11" s="295">
        <v>14</v>
      </c>
      <c r="S11" s="292">
        <v>34</v>
      </c>
      <c r="T11" s="298">
        <v>5.8</v>
      </c>
      <c r="U11" s="294">
        <v>16</v>
      </c>
      <c r="V11" s="291">
        <v>3</v>
      </c>
      <c r="W11" s="243"/>
      <c r="X11" s="292">
        <v>20</v>
      </c>
      <c r="Y11" s="293">
        <v>1.4</v>
      </c>
      <c r="Z11" s="294">
        <v>16</v>
      </c>
      <c r="AA11" s="295">
        <v>3</v>
      </c>
      <c r="AB11" s="295"/>
      <c r="AC11" s="292">
        <v>20</v>
      </c>
      <c r="AD11" s="297">
        <v>1.4</v>
      </c>
      <c r="AE11" s="124"/>
    </row>
    <row r="12" spans="2:31" s="11" customFormat="1" ht="28.5" customHeight="1" x14ac:dyDescent="0.2">
      <c r="B12" s="34"/>
      <c r="C12" s="34"/>
      <c r="D12" s="15" t="s">
        <v>295</v>
      </c>
      <c r="E12" s="214">
        <v>17</v>
      </c>
      <c r="F12" s="214" t="s">
        <v>126</v>
      </c>
      <c r="G12" s="118">
        <v>18.527000000000001</v>
      </c>
      <c r="H12" s="202" t="s">
        <v>288</v>
      </c>
      <c r="I12" s="227" t="s">
        <v>301</v>
      </c>
      <c r="J12" s="232" t="s">
        <v>301</v>
      </c>
      <c r="K12" s="176" t="s">
        <v>301</v>
      </c>
      <c r="L12" s="178" t="s">
        <v>301</v>
      </c>
      <c r="M12" s="178" t="s">
        <v>301</v>
      </c>
      <c r="N12" s="227" t="s">
        <v>301</v>
      </c>
      <c r="O12" s="229" t="s">
        <v>301</v>
      </c>
      <c r="P12" s="176" t="s">
        <v>301</v>
      </c>
      <c r="Q12" s="178" t="s">
        <v>301</v>
      </c>
      <c r="R12" s="178" t="s">
        <v>301</v>
      </c>
      <c r="S12" s="227" t="s">
        <v>301</v>
      </c>
      <c r="T12" s="230" t="s">
        <v>301</v>
      </c>
      <c r="U12" s="176" t="s">
        <v>301</v>
      </c>
      <c r="V12" s="178" t="s">
        <v>301</v>
      </c>
      <c r="W12" s="178" t="s">
        <v>301</v>
      </c>
      <c r="X12" s="227" t="s">
        <v>301</v>
      </c>
      <c r="Y12" s="229" t="s">
        <v>301</v>
      </c>
      <c r="Z12" s="176" t="s">
        <v>301</v>
      </c>
      <c r="AA12" s="178" t="s">
        <v>301</v>
      </c>
      <c r="AB12" s="178"/>
      <c r="AC12" s="227" t="s">
        <v>301</v>
      </c>
      <c r="AD12" s="231" t="s">
        <v>301</v>
      </c>
      <c r="AE12" s="124"/>
    </row>
    <row r="13" spans="2:31" s="11" customFormat="1" ht="37.5" customHeight="1" x14ac:dyDescent="0.2">
      <c r="B13" s="34"/>
      <c r="C13" s="34"/>
      <c r="D13" s="15" t="s">
        <v>184</v>
      </c>
      <c r="E13" s="178"/>
      <c r="F13" s="178"/>
      <c r="G13" s="118">
        <v>66</v>
      </c>
      <c r="H13" s="202" t="s">
        <v>288</v>
      </c>
      <c r="I13" s="240">
        <v>1</v>
      </c>
      <c r="J13" s="289">
        <f t="shared" ref="J13:J16" si="0">O13*SQRT((1359.43+66.38)/1359.43)</f>
        <v>0.30723710060333148</v>
      </c>
      <c r="K13" s="299">
        <v>1</v>
      </c>
      <c r="L13" s="291">
        <v>0</v>
      </c>
      <c r="M13" s="291">
        <v>0</v>
      </c>
      <c r="N13" s="292">
        <v>1</v>
      </c>
      <c r="O13" s="293">
        <v>0.3</v>
      </c>
      <c r="P13" s="300">
        <v>1</v>
      </c>
      <c r="Q13" s="291">
        <v>0</v>
      </c>
      <c r="R13" s="291">
        <v>0</v>
      </c>
      <c r="S13" s="292">
        <v>1</v>
      </c>
      <c r="T13" s="296">
        <v>0.3</v>
      </c>
      <c r="U13" s="300">
        <v>0</v>
      </c>
      <c r="V13" s="291">
        <v>0</v>
      </c>
      <c r="W13" s="243"/>
      <c r="X13" s="292">
        <v>0</v>
      </c>
      <c r="Y13" s="293">
        <v>0</v>
      </c>
      <c r="Z13" s="300">
        <v>0</v>
      </c>
      <c r="AA13" s="291">
        <v>0</v>
      </c>
      <c r="AB13" s="291"/>
      <c r="AC13" s="292">
        <v>0</v>
      </c>
      <c r="AD13" s="297">
        <v>0</v>
      </c>
      <c r="AE13" s="124"/>
    </row>
    <row r="14" spans="2:31" s="11" customFormat="1" ht="30.75" customHeight="1" x14ac:dyDescent="0.2">
      <c r="B14" s="34"/>
      <c r="C14" s="34"/>
      <c r="D14" s="15" t="s">
        <v>287</v>
      </c>
      <c r="E14" s="178"/>
      <c r="F14" s="178"/>
      <c r="G14" s="118">
        <v>122</v>
      </c>
      <c r="H14" s="202" t="s">
        <v>288</v>
      </c>
      <c r="I14" s="240">
        <v>0</v>
      </c>
      <c r="J14" s="289">
        <f t="shared" si="0"/>
        <v>0.20482473373555435</v>
      </c>
      <c r="K14" s="299">
        <v>0</v>
      </c>
      <c r="L14" s="291">
        <v>0</v>
      </c>
      <c r="M14" s="291">
        <v>0</v>
      </c>
      <c r="N14" s="292">
        <v>0</v>
      </c>
      <c r="O14" s="293">
        <v>0.2</v>
      </c>
      <c r="P14" s="300">
        <v>0</v>
      </c>
      <c r="Q14" s="291">
        <v>0</v>
      </c>
      <c r="R14" s="291">
        <v>0</v>
      </c>
      <c r="S14" s="292">
        <v>0</v>
      </c>
      <c r="T14" s="296">
        <v>0.2</v>
      </c>
      <c r="U14" s="300">
        <v>0</v>
      </c>
      <c r="V14" s="291">
        <v>0</v>
      </c>
      <c r="W14" s="243"/>
      <c r="X14" s="292">
        <v>0</v>
      </c>
      <c r="Y14" s="293">
        <v>0</v>
      </c>
      <c r="Z14" s="300">
        <v>0</v>
      </c>
      <c r="AA14" s="291">
        <v>0</v>
      </c>
      <c r="AB14" s="291"/>
      <c r="AC14" s="292">
        <v>0</v>
      </c>
      <c r="AD14" s="297">
        <v>0</v>
      </c>
      <c r="AE14" s="124"/>
    </row>
    <row r="15" spans="2:31" s="11" customFormat="1" ht="28.5" customHeight="1" x14ac:dyDescent="0.2">
      <c r="B15" s="34"/>
      <c r="C15" s="34"/>
      <c r="D15" s="15" t="s">
        <v>307</v>
      </c>
      <c r="E15" s="214">
        <v>17</v>
      </c>
      <c r="F15" s="214" t="s">
        <v>127</v>
      </c>
      <c r="G15" s="118">
        <v>8.1150000000000002</v>
      </c>
      <c r="H15" s="202" t="s">
        <v>288</v>
      </c>
      <c r="I15" s="240">
        <v>15</v>
      </c>
      <c r="J15" s="289">
        <f t="shared" si="0"/>
        <v>2.8675462722977607</v>
      </c>
      <c r="K15" s="299">
        <v>3</v>
      </c>
      <c r="L15" s="291">
        <v>2</v>
      </c>
      <c r="M15" s="291">
        <v>6</v>
      </c>
      <c r="N15" s="292">
        <v>11</v>
      </c>
      <c r="O15" s="293">
        <v>2.8</v>
      </c>
      <c r="P15" s="300">
        <v>3</v>
      </c>
      <c r="Q15" s="291">
        <v>2</v>
      </c>
      <c r="R15" s="291">
        <v>6</v>
      </c>
      <c r="S15" s="292">
        <v>11</v>
      </c>
      <c r="T15" s="296">
        <v>2.8</v>
      </c>
      <c r="U15" s="300">
        <v>4</v>
      </c>
      <c r="V15" s="291">
        <v>0</v>
      </c>
      <c r="W15" s="243"/>
      <c r="X15" s="292">
        <v>4</v>
      </c>
      <c r="Y15" s="293">
        <v>0.7</v>
      </c>
      <c r="Z15" s="300">
        <v>4</v>
      </c>
      <c r="AA15" s="291">
        <v>0</v>
      </c>
      <c r="AB15" s="291"/>
      <c r="AC15" s="292">
        <v>4</v>
      </c>
      <c r="AD15" s="297">
        <v>0.7</v>
      </c>
      <c r="AE15" s="124"/>
    </row>
    <row r="16" spans="2:31" s="11" customFormat="1" ht="21" customHeight="1" x14ac:dyDescent="0.2">
      <c r="C16" s="217"/>
      <c r="D16" s="30" t="s">
        <v>310</v>
      </c>
      <c r="E16" s="31">
        <v>190</v>
      </c>
      <c r="F16" s="31" t="s">
        <v>129</v>
      </c>
      <c r="G16" s="157">
        <v>312.077</v>
      </c>
      <c r="H16" s="202" t="s">
        <v>288</v>
      </c>
      <c r="I16" s="252">
        <v>347</v>
      </c>
      <c r="J16" s="289">
        <f t="shared" si="0"/>
        <v>20.687298107290989</v>
      </c>
      <c r="K16" s="301">
        <v>57</v>
      </c>
      <c r="L16" s="302">
        <v>62</v>
      </c>
      <c r="M16" s="302">
        <v>134</v>
      </c>
      <c r="N16" s="303">
        <v>253</v>
      </c>
      <c r="O16" s="304">
        <v>20.2</v>
      </c>
      <c r="P16" s="305">
        <v>53</v>
      </c>
      <c r="Q16" s="306">
        <v>58</v>
      </c>
      <c r="R16" s="306">
        <v>123</v>
      </c>
      <c r="S16" s="303">
        <v>235</v>
      </c>
      <c r="T16" s="307">
        <v>18.600000000000001</v>
      </c>
      <c r="U16" s="305">
        <v>78</v>
      </c>
      <c r="V16" s="302">
        <v>16</v>
      </c>
      <c r="W16" s="255"/>
      <c r="X16" s="303">
        <v>94</v>
      </c>
      <c r="Y16" s="304">
        <v>2.9</v>
      </c>
      <c r="Z16" s="305">
        <v>74</v>
      </c>
      <c r="AA16" s="306">
        <v>15</v>
      </c>
      <c r="AB16" s="306"/>
      <c r="AC16" s="303">
        <v>90</v>
      </c>
      <c r="AD16" s="308">
        <v>2.9</v>
      </c>
      <c r="AE16" s="125"/>
    </row>
    <row r="17" spans="1:34" s="11" customFormat="1" ht="8.25" customHeight="1" x14ac:dyDescent="0.2">
      <c r="C17" s="217"/>
      <c r="D17"/>
      <c r="E17"/>
      <c r="F17"/>
      <c r="G17" s="1"/>
      <c r="H17"/>
      <c r="I17"/>
      <c r="J17"/>
      <c r="K17" s="220"/>
      <c r="L17" s="220"/>
      <c r="M17" s="220"/>
      <c r="N17" s="220"/>
      <c r="O17" s="221"/>
      <c r="P17" s="220"/>
      <c r="Q17" s="220"/>
      <c r="R17" s="220"/>
      <c r="S17" s="220"/>
      <c r="T17" s="221"/>
      <c r="U17"/>
      <c r="V17"/>
      <c r="W17"/>
      <c r="X17"/>
      <c r="Y17"/>
      <c r="Z17"/>
      <c r="AA17"/>
      <c r="AB17"/>
      <c r="AC17"/>
      <c r="AD17"/>
      <c r="AE17" s="125"/>
    </row>
    <row r="18" spans="1:34" s="233" customFormat="1" ht="13.5" customHeight="1" x14ac:dyDescent="0.15">
      <c r="D18" s="386" t="s">
        <v>312</v>
      </c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  <c r="AC18" s="386"/>
      <c r="AD18" s="386"/>
      <c r="AE18" s="125"/>
    </row>
    <row r="19" spans="1:34" s="233" customFormat="1" ht="21" customHeight="1" x14ac:dyDescent="0.2">
      <c r="D19" s="1"/>
      <c r="E19" s="1"/>
      <c r="F19" s="1"/>
      <c r="G19" s="1"/>
      <c r="H19" s="1"/>
      <c r="I19" s="1"/>
      <c r="J19" s="1"/>
      <c r="K19" s="220"/>
      <c r="L19" s="220"/>
      <c r="M19" s="220"/>
      <c r="N19" s="220"/>
      <c r="O19" s="221"/>
      <c r="P19" s="220"/>
      <c r="Q19" s="220"/>
      <c r="R19" s="220"/>
      <c r="S19" s="220"/>
      <c r="T19" s="22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25"/>
    </row>
    <row r="20" spans="1:34" s="11" customFormat="1" ht="21" customHeight="1" x14ac:dyDescent="0.2">
      <c r="B20"/>
      <c r="C20" s="1"/>
      <c r="D20"/>
      <c r="E20"/>
      <c r="F20"/>
      <c r="G20" s="1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1" customFormat="1" ht="28.5" customHeight="1" x14ac:dyDescent="0.2">
      <c r="B21"/>
      <c r="C21" s="1"/>
      <c r="D21"/>
      <c r="E21"/>
      <c r="F21"/>
      <c r="G21" s="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1" customFormat="1" ht="28.5" customHeight="1" x14ac:dyDescent="0.2">
      <c r="B22"/>
      <c r="C22" s="1"/>
      <c r="D22"/>
      <c r="E22"/>
      <c r="F22"/>
      <c r="G22" s="1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1" customFormat="1" ht="28.5" customHeight="1" x14ac:dyDescent="0.2">
      <c r="B23"/>
      <c r="C23" s="1"/>
      <c r="D23"/>
      <c r="E23"/>
      <c r="F23"/>
      <c r="G23" s="1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1" customFormat="1" ht="28.5" customHeight="1" x14ac:dyDescent="0.2">
      <c r="B24"/>
      <c r="C24" s="1"/>
      <c r="D24"/>
      <c r="E24"/>
      <c r="F24"/>
      <c r="G24" s="1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1" customFormat="1" ht="28.5" customHeight="1" x14ac:dyDescent="0.2">
      <c r="B25"/>
      <c r="C25" s="1"/>
      <c r="D25"/>
      <c r="E25"/>
      <c r="F25"/>
      <c r="G25" s="1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1" customFormat="1" ht="28.5" customHeight="1" x14ac:dyDescent="0.2">
      <c r="B26"/>
      <c r="C26" s="1"/>
      <c r="D26"/>
      <c r="E26"/>
      <c r="F26"/>
      <c r="G26" s="1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1" customFormat="1" ht="28.5" customHeight="1" x14ac:dyDescent="0.2">
      <c r="B27"/>
      <c r="C27" s="1"/>
      <c r="D27"/>
      <c r="E27"/>
      <c r="F27"/>
      <c r="G27" s="1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1" customFormat="1" ht="28.5" customHeight="1" x14ac:dyDescent="0.2">
      <c r="B28"/>
      <c r="C28" s="1"/>
      <c r="D28"/>
      <c r="E28"/>
      <c r="F28"/>
      <c r="G28" s="1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1" customFormat="1" ht="28.5" customHeight="1" x14ac:dyDescent="0.2">
      <c r="B29"/>
      <c r="C29" s="1"/>
      <c r="D29"/>
      <c r="E29"/>
      <c r="F29"/>
      <c r="G29" s="1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1" customFormat="1" ht="20.25" customHeight="1" x14ac:dyDescent="0.2">
      <c r="B30"/>
      <c r="C30" s="1"/>
      <c r="D30"/>
      <c r="E30"/>
      <c r="F30"/>
      <c r="G30" s="1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20" customFormat="1" ht="14.25" customHeight="1" x14ac:dyDescent="0.2">
      <c r="A31" s="41"/>
      <c r="B31"/>
      <c r="C31" s="1"/>
      <c r="D31"/>
      <c r="E31"/>
      <c r="F31"/>
      <c r="G31" s="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5" x14ac:dyDescent="0.2">
      <c r="B32"/>
      <c r="C32" s="1"/>
      <c r="D32"/>
      <c r="E32"/>
      <c r="F32"/>
      <c r="G32" s="1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2:34" ht="15" x14ac:dyDescent="0.2">
      <c r="B33"/>
      <c r="C33" s="1"/>
      <c r="D33"/>
      <c r="E33"/>
      <c r="F33"/>
      <c r="G33" s="1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2:34" ht="15" x14ac:dyDescent="0.2">
      <c r="B34"/>
      <c r="C34" s="1"/>
      <c r="D34"/>
      <c r="E34"/>
      <c r="F34"/>
      <c r="G34" s="1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2:34" ht="15" x14ac:dyDescent="0.2">
      <c r="B35"/>
      <c r="C35" s="1"/>
      <c r="D35"/>
      <c r="E35"/>
      <c r="F35"/>
      <c r="G35" s="1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2:34" ht="15" x14ac:dyDescent="0.2">
      <c r="B36"/>
      <c r="C36" s="1"/>
      <c r="D36"/>
      <c r="E36"/>
      <c r="F36"/>
      <c r="G36" s="1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2:34" ht="15" x14ac:dyDescent="0.2">
      <c r="B37"/>
      <c r="C37" s="1"/>
      <c r="D37"/>
      <c r="E37"/>
      <c r="F37"/>
      <c r="G37" s="1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2:34" ht="15" x14ac:dyDescent="0.2">
      <c r="B38"/>
      <c r="C38" s="1"/>
      <c r="D38"/>
      <c r="E38"/>
      <c r="F38"/>
      <c r="G38" s="1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2:34" ht="15" x14ac:dyDescent="0.2">
      <c r="B39"/>
      <c r="C39" s="1"/>
      <c r="D39"/>
      <c r="E39"/>
      <c r="F39"/>
      <c r="G39" s="1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</sheetData>
  <mergeCells count="20">
    <mergeCell ref="D2:AD2"/>
    <mergeCell ref="U4:AD4"/>
    <mergeCell ref="U5:AD5"/>
    <mergeCell ref="Z6:AD6"/>
    <mergeCell ref="E5:J5"/>
    <mergeCell ref="U6:Y6"/>
    <mergeCell ref="K6:O6"/>
    <mergeCell ref="P6:T6"/>
    <mergeCell ref="D18:AD18"/>
    <mergeCell ref="I8:J8"/>
    <mergeCell ref="K4:T4"/>
    <mergeCell ref="K5:T5"/>
    <mergeCell ref="E6:J6"/>
    <mergeCell ref="N7:O7"/>
    <mergeCell ref="S7:T7"/>
    <mergeCell ref="G7:H7"/>
    <mergeCell ref="G8:H8"/>
    <mergeCell ref="X7:Y7"/>
    <mergeCell ref="AC7:AD7"/>
    <mergeCell ref="I7:J7"/>
  </mergeCells>
  <pageMargins left="1" right="1" top="1" bottom="1" header="0.5" footer="0.5"/>
  <pageSetup scale="85" orientation="landscape" horizontalDpi="1200" verticalDpi="1200"/>
  <headerFooter alignWithMargins="0">
    <oddFooter>&amp;L&amp;9&amp;F: &amp;A&amp;R&amp;9&amp;D: &amp;T</oddFoot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AG31"/>
  <sheetViews>
    <sheetView workbookViewId="0">
      <selection activeCell="AF34" sqref="AF34"/>
    </sheetView>
  </sheetViews>
  <sheetFormatPr baseColWidth="10" defaultColWidth="8.83203125" defaultRowHeight="11" x14ac:dyDescent="0.15"/>
  <cols>
    <col min="1" max="1" width="8.83203125" style="4"/>
    <col min="2" max="2" width="13.33203125" style="4" customWidth="1"/>
    <col min="3" max="3" width="22" style="159" customWidth="1"/>
    <col min="4" max="4" width="4.6640625" style="159" customWidth="1"/>
    <col min="5" max="6" width="4.6640625" style="4" customWidth="1"/>
    <col min="7" max="7" width="8" style="4" customWidth="1"/>
    <col min="8" max="8" width="4.6640625" style="4" customWidth="1"/>
    <col min="9" max="9" width="4.5" style="4" customWidth="1"/>
    <col min="10" max="11" width="5.33203125" style="4" customWidth="1"/>
    <col min="12" max="12" width="6.33203125" style="4" customWidth="1"/>
    <col min="13" max="14" width="4.5" style="4" customWidth="1"/>
    <col min="15" max="16" width="5.33203125" style="4" hidden="1" customWidth="1"/>
    <col min="17" max="17" width="6" style="4" hidden="1" customWidth="1"/>
    <col min="18" max="19" width="4.5" style="4" hidden="1" customWidth="1"/>
    <col min="20" max="21" width="5.33203125" style="4" customWidth="1"/>
    <col min="22" max="22" width="5.33203125" style="4" hidden="1" customWidth="1"/>
    <col min="23" max="24" width="4.5" style="4" customWidth="1"/>
    <col min="25" max="27" width="5.33203125" style="4" hidden="1" customWidth="1"/>
    <col min="28" max="29" width="4.5" style="4" hidden="1" customWidth="1"/>
    <col min="30" max="30" width="7.5" style="122" customWidth="1"/>
    <col min="31" max="258" width="8.83203125" style="4"/>
    <col min="259" max="259" width="22" style="4" customWidth="1"/>
    <col min="260" max="261" width="5.5" style="4" customWidth="1"/>
    <col min="262" max="263" width="8" style="4" customWidth="1"/>
    <col min="264" max="266" width="5.83203125" style="4" customWidth="1"/>
    <col min="267" max="267" width="8.83203125" style="4" customWidth="1"/>
    <col min="268" max="269" width="5.83203125" style="4" customWidth="1"/>
    <col min="270" max="270" width="8.83203125" style="4" customWidth="1"/>
    <col min="271" max="514" width="8.83203125" style="4"/>
    <col min="515" max="515" width="22" style="4" customWidth="1"/>
    <col min="516" max="517" width="5.5" style="4" customWidth="1"/>
    <col min="518" max="519" width="8" style="4" customWidth="1"/>
    <col min="520" max="522" width="5.83203125" style="4" customWidth="1"/>
    <col min="523" max="523" width="8.83203125" style="4" customWidth="1"/>
    <col min="524" max="525" width="5.83203125" style="4" customWidth="1"/>
    <col min="526" max="526" width="8.83203125" style="4" customWidth="1"/>
    <col min="527" max="770" width="8.83203125" style="4"/>
    <col min="771" max="771" width="22" style="4" customWidth="1"/>
    <col min="772" max="773" width="5.5" style="4" customWidth="1"/>
    <col min="774" max="775" width="8" style="4" customWidth="1"/>
    <col min="776" max="778" width="5.83203125" style="4" customWidth="1"/>
    <col min="779" max="779" width="8.83203125" style="4" customWidth="1"/>
    <col min="780" max="781" width="5.83203125" style="4" customWidth="1"/>
    <col min="782" max="782" width="8.83203125" style="4" customWidth="1"/>
    <col min="783" max="1026" width="8.83203125" style="4"/>
    <col min="1027" max="1027" width="22" style="4" customWidth="1"/>
    <col min="1028" max="1029" width="5.5" style="4" customWidth="1"/>
    <col min="1030" max="1031" width="8" style="4" customWidth="1"/>
    <col min="1032" max="1034" width="5.83203125" style="4" customWidth="1"/>
    <col min="1035" max="1035" width="8.83203125" style="4" customWidth="1"/>
    <col min="1036" max="1037" width="5.83203125" style="4" customWidth="1"/>
    <col min="1038" max="1038" width="8.83203125" style="4" customWidth="1"/>
    <col min="1039" max="1282" width="8.83203125" style="4"/>
    <col min="1283" max="1283" width="22" style="4" customWidth="1"/>
    <col min="1284" max="1285" width="5.5" style="4" customWidth="1"/>
    <col min="1286" max="1287" width="8" style="4" customWidth="1"/>
    <col min="1288" max="1290" width="5.83203125" style="4" customWidth="1"/>
    <col min="1291" max="1291" width="8.83203125" style="4" customWidth="1"/>
    <col min="1292" max="1293" width="5.83203125" style="4" customWidth="1"/>
    <col min="1294" max="1294" width="8.83203125" style="4" customWidth="1"/>
    <col min="1295" max="1538" width="8.83203125" style="4"/>
    <col min="1539" max="1539" width="22" style="4" customWidth="1"/>
    <col min="1540" max="1541" width="5.5" style="4" customWidth="1"/>
    <col min="1542" max="1543" width="8" style="4" customWidth="1"/>
    <col min="1544" max="1546" width="5.83203125" style="4" customWidth="1"/>
    <col min="1547" max="1547" width="8.83203125" style="4" customWidth="1"/>
    <col min="1548" max="1549" width="5.83203125" style="4" customWidth="1"/>
    <col min="1550" max="1550" width="8.83203125" style="4" customWidth="1"/>
    <col min="1551" max="1794" width="8.83203125" style="4"/>
    <col min="1795" max="1795" width="22" style="4" customWidth="1"/>
    <col min="1796" max="1797" width="5.5" style="4" customWidth="1"/>
    <col min="1798" max="1799" width="8" style="4" customWidth="1"/>
    <col min="1800" max="1802" width="5.83203125" style="4" customWidth="1"/>
    <col min="1803" max="1803" width="8.83203125" style="4" customWidth="1"/>
    <col min="1804" max="1805" width="5.83203125" style="4" customWidth="1"/>
    <col min="1806" max="1806" width="8.83203125" style="4" customWidth="1"/>
    <col min="1807" max="2050" width="8.83203125" style="4"/>
    <col min="2051" max="2051" width="22" style="4" customWidth="1"/>
    <col min="2052" max="2053" width="5.5" style="4" customWidth="1"/>
    <col min="2054" max="2055" width="8" style="4" customWidth="1"/>
    <col min="2056" max="2058" width="5.83203125" style="4" customWidth="1"/>
    <col min="2059" max="2059" width="8.83203125" style="4" customWidth="1"/>
    <col min="2060" max="2061" width="5.83203125" style="4" customWidth="1"/>
    <col min="2062" max="2062" width="8.83203125" style="4" customWidth="1"/>
    <col min="2063" max="2306" width="8.83203125" style="4"/>
    <col min="2307" max="2307" width="22" style="4" customWidth="1"/>
    <col min="2308" max="2309" width="5.5" style="4" customWidth="1"/>
    <col min="2310" max="2311" width="8" style="4" customWidth="1"/>
    <col min="2312" max="2314" width="5.83203125" style="4" customWidth="1"/>
    <col min="2315" max="2315" width="8.83203125" style="4" customWidth="1"/>
    <col min="2316" max="2317" width="5.83203125" style="4" customWidth="1"/>
    <col min="2318" max="2318" width="8.83203125" style="4" customWidth="1"/>
    <col min="2319" max="2562" width="8.83203125" style="4"/>
    <col min="2563" max="2563" width="22" style="4" customWidth="1"/>
    <col min="2564" max="2565" width="5.5" style="4" customWidth="1"/>
    <col min="2566" max="2567" width="8" style="4" customWidth="1"/>
    <col min="2568" max="2570" width="5.83203125" style="4" customWidth="1"/>
    <col min="2571" max="2571" width="8.83203125" style="4" customWidth="1"/>
    <col min="2572" max="2573" width="5.83203125" style="4" customWidth="1"/>
    <col min="2574" max="2574" width="8.83203125" style="4" customWidth="1"/>
    <col min="2575" max="2818" width="8.83203125" style="4"/>
    <col min="2819" max="2819" width="22" style="4" customWidth="1"/>
    <col min="2820" max="2821" width="5.5" style="4" customWidth="1"/>
    <col min="2822" max="2823" width="8" style="4" customWidth="1"/>
    <col min="2824" max="2826" width="5.83203125" style="4" customWidth="1"/>
    <col min="2827" max="2827" width="8.83203125" style="4" customWidth="1"/>
    <col min="2828" max="2829" width="5.83203125" style="4" customWidth="1"/>
    <col min="2830" max="2830" width="8.83203125" style="4" customWidth="1"/>
    <col min="2831" max="3074" width="8.83203125" style="4"/>
    <col min="3075" max="3075" width="22" style="4" customWidth="1"/>
    <col min="3076" max="3077" width="5.5" style="4" customWidth="1"/>
    <col min="3078" max="3079" width="8" style="4" customWidth="1"/>
    <col min="3080" max="3082" width="5.83203125" style="4" customWidth="1"/>
    <col min="3083" max="3083" width="8.83203125" style="4" customWidth="1"/>
    <col min="3084" max="3085" width="5.83203125" style="4" customWidth="1"/>
    <col min="3086" max="3086" width="8.83203125" style="4" customWidth="1"/>
    <col min="3087" max="3330" width="8.83203125" style="4"/>
    <col min="3331" max="3331" width="22" style="4" customWidth="1"/>
    <col min="3332" max="3333" width="5.5" style="4" customWidth="1"/>
    <col min="3334" max="3335" width="8" style="4" customWidth="1"/>
    <col min="3336" max="3338" width="5.83203125" style="4" customWidth="1"/>
    <col min="3339" max="3339" width="8.83203125" style="4" customWidth="1"/>
    <col min="3340" max="3341" width="5.83203125" style="4" customWidth="1"/>
    <col min="3342" max="3342" width="8.83203125" style="4" customWidth="1"/>
    <col min="3343" max="3586" width="8.83203125" style="4"/>
    <col min="3587" max="3587" width="22" style="4" customWidth="1"/>
    <col min="3588" max="3589" width="5.5" style="4" customWidth="1"/>
    <col min="3590" max="3591" width="8" style="4" customWidth="1"/>
    <col min="3592" max="3594" width="5.83203125" style="4" customWidth="1"/>
    <col min="3595" max="3595" width="8.83203125" style="4" customWidth="1"/>
    <col min="3596" max="3597" width="5.83203125" style="4" customWidth="1"/>
    <col min="3598" max="3598" width="8.83203125" style="4" customWidth="1"/>
    <col min="3599" max="3842" width="8.83203125" style="4"/>
    <col min="3843" max="3843" width="22" style="4" customWidth="1"/>
    <col min="3844" max="3845" width="5.5" style="4" customWidth="1"/>
    <col min="3846" max="3847" width="8" style="4" customWidth="1"/>
    <col min="3848" max="3850" width="5.83203125" style="4" customWidth="1"/>
    <col min="3851" max="3851" width="8.83203125" style="4" customWidth="1"/>
    <col min="3852" max="3853" width="5.83203125" style="4" customWidth="1"/>
    <col min="3854" max="3854" width="8.83203125" style="4" customWidth="1"/>
    <col min="3855" max="4098" width="8.83203125" style="4"/>
    <col min="4099" max="4099" width="22" style="4" customWidth="1"/>
    <col min="4100" max="4101" width="5.5" style="4" customWidth="1"/>
    <col min="4102" max="4103" width="8" style="4" customWidth="1"/>
    <col min="4104" max="4106" width="5.83203125" style="4" customWidth="1"/>
    <col min="4107" max="4107" width="8.83203125" style="4" customWidth="1"/>
    <col min="4108" max="4109" width="5.83203125" style="4" customWidth="1"/>
    <col min="4110" max="4110" width="8.83203125" style="4" customWidth="1"/>
    <col min="4111" max="4354" width="8.83203125" style="4"/>
    <col min="4355" max="4355" width="22" style="4" customWidth="1"/>
    <col min="4356" max="4357" width="5.5" style="4" customWidth="1"/>
    <col min="4358" max="4359" width="8" style="4" customWidth="1"/>
    <col min="4360" max="4362" width="5.83203125" style="4" customWidth="1"/>
    <col min="4363" max="4363" width="8.83203125" style="4" customWidth="1"/>
    <col min="4364" max="4365" width="5.83203125" style="4" customWidth="1"/>
    <col min="4366" max="4366" width="8.83203125" style="4" customWidth="1"/>
    <col min="4367" max="4610" width="8.83203125" style="4"/>
    <col min="4611" max="4611" width="22" style="4" customWidth="1"/>
    <col min="4612" max="4613" width="5.5" style="4" customWidth="1"/>
    <col min="4614" max="4615" width="8" style="4" customWidth="1"/>
    <col min="4616" max="4618" width="5.83203125" style="4" customWidth="1"/>
    <col min="4619" max="4619" width="8.83203125" style="4" customWidth="1"/>
    <col min="4620" max="4621" width="5.83203125" style="4" customWidth="1"/>
    <col min="4622" max="4622" width="8.83203125" style="4" customWidth="1"/>
    <col min="4623" max="4866" width="8.83203125" style="4"/>
    <col min="4867" max="4867" width="22" style="4" customWidth="1"/>
    <col min="4868" max="4869" width="5.5" style="4" customWidth="1"/>
    <col min="4870" max="4871" width="8" style="4" customWidth="1"/>
    <col min="4872" max="4874" width="5.83203125" style="4" customWidth="1"/>
    <col min="4875" max="4875" width="8.83203125" style="4" customWidth="1"/>
    <col min="4876" max="4877" width="5.83203125" style="4" customWidth="1"/>
    <col min="4878" max="4878" width="8.83203125" style="4" customWidth="1"/>
    <col min="4879" max="5122" width="8.83203125" style="4"/>
    <col min="5123" max="5123" width="22" style="4" customWidth="1"/>
    <col min="5124" max="5125" width="5.5" style="4" customWidth="1"/>
    <col min="5126" max="5127" width="8" style="4" customWidth="1"/>
    <col min="5128" max="5130" width="5.83203125" style="4" customWidth="1"/>
    <col min="5131" max="5131" width="8.83203125" style="4" customWidth="1"/>
    <col min="5132" max="5133" width="5.83203125" style="4" customWidth="1"/>
    <col min="5134" max="5134" width="8.83203125" style="4" customWidth="1"/>
    <col min="5135" max="5378" width="8.83203125" style="4"/>
    <col min="5379" max="5379" width="22" style="4" customWidth="1"/>
    <col min="5380" max="5381" width="5.5" style="4" customWidth="1"/>
    <col min="5382" max="5383" width="8" style="4" customWidth="1"/>
    <col min="5384" max="5386" width="5.83203125" style="4" customWidth="1"/>
    <col min="5387" max="5387" width="8.83203125" style="4" customWidth="1"/>
    <col min="5388" max="5389" width="5.83203125" style="4" customWidth="1"/>
    <col min="5390" max="5390" width="8.83203125" style="4" customWidth="1"/>
    <col min="5391" max="5634" width="8.83203125" style="4"/>
    <col min="5635" max="5635" width="22" style="4" customWidth="1"/>
    <col min="5636" max="5637" width="5.5" style="4" customWidth="1"/>
    <col min="5638" max="5639" width="8" style="4" customWidth="1"/>
    <col min="5640" max="5642" width="5.83203125" style="4" customWidth="1"/>
    <col min="5643" max="5643" width="8.83203125" style="4" customWidth="1"/>
    <col min="5644" max="5645" width="5.83203125" style="4" customWidth="1"/>
    <col min="5646" max="5646" width="8.83203125" style="4" customWidth="1"/>
    <col min="5647" max="5890" width="8.83203125" style="4"/>
    <col min="5891" max="5891" width="22" style="4" customWidth="1"/>
    <col min="5892" max="5893" width="5.5" style="4" customWidth="1"/>
    <col min="5894" max="5895" width="8" style="4" customWidth="1"/>
    <col min="5896" max="5898" width="5.83203125" style="4" customWidth="1"/>
    <col min="5899" max="5899" width="8.83203125" style="4" customWidth="1"/>
    <col min="5900" max="5901" width="5.83203125" style="4" customWidth="1"/>
    <col min="5902" max="5902" width="8.83203125" style="4" customWidth="1"/>
    <col min="5903" max="6146" width="8.83203125" style="4"/>
    <col min="6147" max="6147" width="22" style="4" customWidth="1"/>
    <col min="6148" max="6149" width="5.5" style="4" customWidth="1"/>
    <col min="6150" max="6151" width="8" style="4" customWidth="1"/>
    <col min="6152" max="6154" width="5.83203125" style="4" customWidth="1"/>
    <col min="6155" max="6155" width="8.83203125" style="4" customWidth="1"/>
    <col min="6156" max="6157" width="5.83203125" style="4" customWidth="1"/>
    <col min="6158" max="6158" width="8.83203125" style="4" customWidth="1"/>
    <col min="6159" max="6402" width="8.83203125" style="4"/>
    <col min="6403" max="6403" width="22" style="4" customWidth="1"/>
    <col min="6404" max="6405" width="5.5" style="4" customWidth="1"/>
    <col min="6406" max="6407" width="8" style="4" customWidth="1"/>
    <col min="6408" max="6410" width="5.83203125" style="4" customWidth="1"/>
    <col min="6411" max="6411" width="8.83203125" style="4" customWidth="1"/>
    <col min="6412" max="6413" width="5.83203125" style="4" customWidth="1"/>
    <col min="6414" max="6414" width="8.83203125" style="4" customWidth="1"/>
    <col min="6415" max="6658" width="8.83203125" style="4"/>
    <col min="6659" max="6659" width="22" style="4" customWidth="1"/>
    <col min="6660" max="6661" width="5.5" style="4" customWidth="1"/>
    <col min="6662" max="6663" width="8" style="4" customWidth="1"/>
    <col min="6664" max="6666" width="5.83203125" style="4" customWidth="1"/>
    <col min="6667" max="6667" width="8.83203125" style="4" customWidth="1"/>
    <col min="6668" max="6669" width="5.83203125" style="4" customWidth="1"/>
    <col min="6670" max="6670" width="8.83203125" style="4" customWidth="1"/>
    <col min="6671" max="6914" width="8.83203125" style="4"/>
    <col min="6915" max="6915" width="22" style="4" customWidth="1"/>
    <col min="6916" max="6917" width="5.5" style="4" customWidth="1"/>
    <col min="6918" max="6919" width="8" style="4" customWidth="1"/>
    <col min="6920" max="6922" width="5.83203125" style="4" customWidth="1"/>
    <col min="6923" max="6923" width="8.83203125" style="4" customWidth="1"/>
    <col min="6924" max="6925" width="5.83203125" style="4" customWidth="1"/>
    <col min="6926" max="6926" width="8.83203125" style="4" customWidth="1"/>
    <col min="6927" max="7170" width="8.83203125" style="4"/>
    <col min="7171" max="7171" width="22" style="4" customWidth="1"/>
    <col min="7172" max="7173" width="5.5" style="4" customWidth="1"/>
    <col min="7174" max="7175" width="8" style="4" customWidth="1"/>
    <col min="7176" max="7178" width="5.83203125" style="4" customWidth="1"/>
    <col min="7179" max="7179" width="8.83203125" style="4" customWidth="1"/>
    <col min="7180" max="7181" width="5.83203125" style="4" customWidth="1"/>
    <col min="7182" max="7182" width="8.83203125" style="4" customWidth="1"/>
    <col min="7183" max="7426" width="8.83203125" style="4"/>
    <col min="7427" max="7427" width="22" style="4" customWidth="1"/>
    <col min="7428" max="7429" width="5.5" style="4" customWidth="1"/>
    <col min="7430" max="7431" width="8" style="4" customWidth="1"/>
    <col min="7432" max="7434" width="5.83203125" style="4" customWidth="1"/>
    <col min="7435" max="7435" width="8.83203125" style="4" customWidth="1"/>
    <col min="7436" max="7437" width="5.83203125" style="4" customWidth="1"/>
    <col min="7438" max="7438" width="8.83203125" style="4" customWidth="1"/>
    <col min="7439" max="7682" width="8.83203125" style="4"/>
    <col min="7683" max="7683" width="22" style="4" customWidth="1"/>
    <col min="7684" max="7685" width="5.5" style="4" customWidth="1"/>
    <col min="7686" max="7687" width="8" style="4" customWidth="1"/>
    <col min="7688" max="7690" width="5.83203125" style="4" customWidth="1"/>
    <col min="7691" max="7691" width="8.83203125" style="4" customWidth="1"/>
    <col min="7692" max="7693" width="5.83203125" style="4" customWidth="1"/>
    <col min="7694" max="7694" width="8.83203125" style="4" customWidth="1"/>
    <col min="7695" max="7938" width="8.83203125" style="4"/>
    <col min="7939" max="7939" width="22" style="4" customWidth="1"/>
    <col min="7940" max="7941" width="5.5" style="4" customWidth="1"/>
    <col min="7942" max="7943" width="8" style="4" customWidth="1"/>
    <col min="7944" max="7946" width="5.83203125" style="4" customWidth="1"/>
    <col min="7947" max="7947" width="8.83203125" style="4" customWidth="1"/>
    <col min="7948" max="7949" width="5.83203125" style="4" customWidth="1"/>
    <col min="7950" max="7950" width="8.83203125" style="4" customWidth="1"/>
    <col min="7951" max="8194" width="8.83203125" style="4"/>
    <col min="8195" max="8195" width="22" style="4" customWidth="1"/>
    <col min="8196" max="8197" width="5.5" style="4" customWidth="1"/>
    <col min="8198" max="8199" width="8" style="4" customWidth="1"/>
    <col min="8200" max="8202" width="5.83203125" style="4" customWidth="1"/>
    <col min="8203" max="8203" width="8.83203125" style="4" customWidth="1"/>
    <col min="8204" max="8205" width="5.83203125" style="4" customWidth="1"/>
    <col min="8206" max="8206" width="8.83203125" style="4" customWidth="1"/>
    <col min="8207" max="8450" width="8.83203125" style="4"/>
    <col min="8451" max="8451" width="22" style="4" customWidth="1"/>
    <col min="8452" max="8453" width="5.5" style="4" customWidth="1"/>
    <col min="8454" max="8455" width="8" style="4" customWidth="1"/>
    <col min="8456" max="8458" width="5.83203125" style="4" customWidth="1"/>
    <col min="8459" max="8459" width="8.83203125" style="4" customWidth="1"/>
    <col min="8460" max="8461" width="5.83203125" style="4" customWidth="1"/>
    <col min="8462" max="8462" width="8.83203125" style="4" customWidth="1"/>
    <col min="8463" max="8706" width="8.83203125" style="4"/>
    <col min="8707" max="8707" width="22" style="4" customWidth="1"/>
    <col min="8708" max="8709" width="5.5" style="4" customWidth="1"/>
    <col min="8710" max="8711" width="8" style="4" customWidth="1"/>
    <col min="8712" max="8714" width="5.83203125" style="4" customWidth="1"/>
    <col min="8715" max="8715" width="8.83203125" style="4" customWidth="1"/>
    <col min="8716" max="8717" width="5.83203125" style="4" customWidth="1"/>
    <col min="8718" max="8718" width="8.83203125" style="4" customWidth="1"/>
    <col min="8719" max="8962" width="8.83203125" style="4"/>
    <col min="8963" max="8963" width="22" style="4" customWidth="1"/>
    <col min="8964" max="8965" width="5.5" style="4" customWidth="1"/>
    <col min="8966" max="8967" width="8" style="4" customWidth="1"/>
    <col min="8968" max="8970" width="5.83203125" style="4" customWidth="1"/>
    <col min="8971" max="8971" width="8.83203125" style="4" customWidth="1"/>
    <col min="8972" max="8973" width="5.83203125" style="4" customWidth="1"/>
    <col min="8974" max="8974" width="8.83203125" style="4" customWidth="1"/>
    <col min="8975" max="9218" width="8.83203125" style="4"/>
    <col min="9219" max="9219" width="22" style="4" customWidth="1"/>
    <col min="9220" max="9221" width="5.5" style="4" customWidth="1"/>
    <col min="9222" max="9223" width="8" style="4" customWidth="1"/>
    <col min="9224" max="9226" width="5.83203125" style="4" customWidth="1"/>
    <col min="9227" max="9227" width="8.83203125" style="4" customWidth="1"/>
    <col min="9228" max="9229" width="5.83203125" style="4" customWidth="1"/>
    <col min="9230" max="9230" width="8.83203125" style="4" customWidth="1"/>
    <col min="9231" max="9474" width="8.83203125" style="4"/>
    <col min="9475" max="9475" width="22" style="4" customWidth="1"/>
    <col min="9476" max="9477" width="5.5" style="4" customWidth="1"/>
    <col min="9478" max="9479" width="8" style="4" customWidth="1"/>
    <col min="9480" max="9482" width="5.83203125" style="4" customWidth="1"/>
    <col min="9483" max="9483" width="8.83203125" style="4" customWidth="1"/>
    <col min="9484" max="9485" width="5.83203125" style="4" customWidth="1"/>
    <col min="9486" max="9486" width="8.83203125" style="4" customWidth="1"/>
    <col min="9487" max="9730" width="8.83203125" style="4"/>
    <col min="9731" max="9731" width="22" style="4" customWidth="1"/>
    <col min="9732" max="9733" width="5.5" style="4" customWidth="1"/>
    <col min="9734" max="9735" width="8" style="4" customWidth="1"/>
    <col min="9736" max="9738" width="5.83203125" style="4" customWidth="1"/>
    <col min="9739" max="9739" width="8.83203125" style="4" customWidth="1"/>
    <col min="9740" max="9741" width="5.83203125" style="4" customWidth="1"/>
    <col min="9742" max="9742" width="8.83203125" style="4" customWidth="1"/>
    <col min="9743" max="9986" width="8.83203125" style="4"/>
    <col min="9987" max="9987" width="22" style="4" customWidth="1"/>
    <col min="9988" max="9989" width="5.5" style="4" customWidth="1"/>
    <col min="9990" max="9991" width="8" style="4" customWidth="1"/>
    <col min="9992" max="9994" width="5.83203125" style="4" customWidth="1"/>
    <col min="9995" max="9995" width="8.83203125" style="4" customWidth="1"/>
    <col min="9996" max="9997" width="5.83203125" style="4" customWidth="1"/>
    <col min="9998" max="9998" width="8.83203125" style="4" customWidth="1"/>
    <col min="9999" max="10242" width="8.83203125" style="4"/>
    <col min="10243" max="10243" width="22" style="4" customWidth="1"/>
    <col min="10244" max="10245" width="5.5" style="4" customWidth="1"/>
    <col min="10246" max="10247" width="8" style="4" customWidth="1"/>
    <col min="10248" max="10250" width="5.83203125" style="4" customWidth="1"/>
    <col min="10251" max="10251" width="8.83203125" style="4" customWidth="1"/>
    <col min="10252" max="10253" width="5.83203125" style="4" customWidth="1"/>
    <col min="10254" max="10254" width="8.83203125" style="4" customWidth="1"/>
    <col min="10255" max="10498" width="8.83203125" style="4"/>
    <col min="10499" max="10499" width="22" style="4" customWidth="1"/>
    <col min="10500" max="10501" width="5.5" style="4" customWidth="1"/>
    <col min="10502" max="10503" width="8" style="4" customWidth="1"/>
    <col min="10504" max="10506" width="5.83203125" style="4" customWidth="1"/>
    <col min="10507" max="10507" width="8.83203125" style="4" customWidth="1"/>
    <col min="10508" max="10509" width="5.83203125" style="4" customWidth="1"/>
    <col min="10510" max="10510" width="8.83203125" style="4" customWidth="1"/>
    <col min="10511" max="10754" width="8.83203125" style="4"/>
    <col min="10755" max="10755" width="22" style="4" customWidth="1"/>
    <col min="10756" max="10757" width="5.5" style="4" customWidth="1"/>
    <col min="10758" max="10759" width="8" style="4" customWidth="1"/>
    <col min="10760" max="10762" width="5.83203125" style="4" customWidth="1"/>
    <col min="10763" max="10763" width="8.83203125" style="4" customWidth="1"/>
    <col min="10764" max="10765" width="5.83203125" style="4" customWidth="1"/>
    <col min="10766" max="10766" width="8.83203125" style="4" customWidth="1"/>
    <col min="10767" max="11010" width="8.83203125" style="4"/>
    <col min="11011" max="11011" width="22" style="4" customWidth="1"/>
    <col min="11012" max="11013" width="5.5" style="4" customWidth="1"/>
    <col min="11014" max="11015" width="8" style="4" customWidth="1"/>
    <col min="11016" max="11018" width="5.83203125" style="4" customWidth="1"/>
    <col min="11019" max="11019" width="8.83203125" style="4" customWidth="1"/>
    <col min="11020" max="11021" width="5.83203125" style="4" customWidth="1"/>
    <col min="11022" max="11022" width="8.83203125" style="4" customWidth="1"/>
    <col min="11023" max="11266" width="8.83203125" style="4"/>
    <col min="11267" max="11267" width="22" style="4" customWidth="1"/>
    <col min="11268" max="11269" width="5.5" style="4" customWidth="1"/>
    <col min="11270" max="11271" width="8" style="4" customWidth="1"/>
    <col min="11272" max="11274" width="5.83203125" style="4" customWidth="1"/>
    <col min="11275" max="11275" width="8.83203125" style="4" customWidth="1"/>
    <col min="11276" max="11277" width="5.83203125" style="4" customWidth="1"/>
    <col min="11278" max="11278" width="8.83203125" style="4" customWidth="1"/>
    <col min="11279" max="11522" width="8.83203125" style="4"/>
    <col min="11523" max="11523" width="22" style="4" customWidth="1"/>
    <col min="11524" max="11525" width="5.5" style="4" customWidth="1"/>
    <col min="11526" max="11527" width="8" style="4" customWidth="1"/>
    <col min="11528" max="11530" width="5.83203125" style="4" customWidth="1"/>
    <col min="11531" max="11531" width="8.83203125" style="4" customWidth="1"/>
    <col min="11532" max="11533" width="5.83203125" style="4" customWidth="1"/>
    <col min="11534" max="11534" width="8.83203125" style="4" customWidth="1"/>
    <col min="11535" max="11778" width="8.83203125" style="4"/>
    <col min="11779" max="11779" width="22" style="4" customWidth="1"/>
    <col min="11780" max="11781" width="5.5" style="4" customWidth="1"/>
    <col min="11782" max="11783" width="8" style="4" customWidth="1"/>
    <col min="11784" max="11786" width="5.83203125" style="4" customWidth="1"/>
    <col min="11787" max="11787" width="8.83203125" style="4" customWidth="1"/>
    <col min="11788" max="11789" width="5.83203125" style="4" customWidth="1"/>
    <col min="11790" max="11790" width="8.83203125" style="4" customWidth="1"/>
    <col min="11791" max="12034" width="8.83203125" style="4"/>
    <col min="12035" max="12035" width="22" style="4" customWidth="1"/>
    <col min="12036" max="12037" width="5.5" style="4" customWidth="1"/>
    <col min="12038" max="12039" width="8" style="4" customWidth="1"/>
    <col min="12040" max="12042" width="5.83203125" style="4" customWidth="1"/>
    <col min="12043" max="12043" width="8.83203125" style="4" customWidth="1"/>
    <col min="12044" max="12045" width="5.83203125" style="4" customWidth="1"/>
    <col min="12046" max="12046" width="8.83203125" style="4" customWidth="1"/>
    <col min="12047" max="12290" width="8.83203125" style="4"/>
    <col min="12291" max="12291" width="22" style="4" customWidth="1"/>
    <col min="12292" max="12293" width="5.5" style="4" customWidth="1"/>
    <col min="12294" max="12295" width="8" style="4" customWidth="1"/>
    <col min="12296" max="12298" width="5.83203125" style="4" customWidth="1"/>
    <col min="12299" max="12299" width="8.83203125" style="4" customWidth="1"/>
    <col min="12300" max="12301" width="5.83203125" style="4" customWidth="1"/>
    <col min="12302" max="12302" width="8.83203125" style="4" customWidth="1"/>
    <col min="12303" max="12546" width="8.83203125" style="4"/>
    <col min="12547" max="12547" width="22" style="4" customWidth="1"/>
    <col min="12548" max="12549" width="5.5" style="4" customWidth="1"/>
    <col min="12550" max="12551" width="8" style="4" customWidth="1"/>
    <col min="12552" max="12554" width="5.83203125" style="4" customWidth="1"/>
    <col min="12555" max="12555" width="8.83203125" style="4" customWidth="1"/>
    <col min="12556" max="12557" width="5.83203125" style="4" customWidth="1"/>
    <col min="12558" max="12558" width="8.83203125" style="4" customWidth="1"/>
    <col min="12559" max="12802" width="8.83203125" style="4"/>
    <col min="12803" max="12803" width="22" style="4" customWidth="1"/>
    <col min="12804" max="12805" width="5.5" style="4" customWidth="1"/>
    <col min="12806" max="12807" width="8" style="4" customWidth="1"/>
    <col min="12808" max="12810" width="5.83203125" style="4" customWidth="1"/>
    <col min="12811" max="12811" width="8.83203125" style="4" customWidth="1"/>
    <col min="12812" max="12813" width="5.83203125" style="4" customWidth="1"/>
    <col min="12814" max="12814" width="8.83203125" style="4" customWidth="1"/>
    <col min="12815" max="13058" width="8.83203125" style="4"/>
    <col min="13059" max="13059" width="22" style="4" customWidth="1"/>
    <col min="13060" max="13061" width="5.5" style="4" customWidth="1"/>
    <col min="13062" max="13063" width="8" style="4" customWidth="1"/>
    <col min="13064" max="13066" width="5.83203125" style="4" customWidth="1"/>
    <col min="13067" max="13067" width="8.83203125" style="4" customWidth="1"/>
    <col min="13068" max="13069" width="5.83203125" style="4" customWidth="1"/>
    <col min="13070" max="13070" width="8.83203125" style="4" customWidth="1"/>
    <col min="13071" max="13314" width="8.83203125" style="4"/>
    <col min="13315" max="13315" width="22" style="4" customWidth="1"/>
    <col min="13316" max="13317" width="5.5" style="4" customWidth="1"/>
    <col min="13318" max="13319" width="8" style="4" customWidth="1"/>
    <col min="13320" max="13322" width="5.83203125" style="4" customWidth="1"/>
    <col min="13323" max="13323" width="8.83203125" style="4" customWidth="1"/>
    <col min="13324" max="13325" width="5.83203125" style="4" customWidth="1"/>
    <col min="13326" max="13326" width="8.83203125" style="4" customWidth="1"/>
    <col min="13327" max="13570" width="8.83203125" style="4"/>
    <col min="13571" max="13571" width="22" style="4" customWidth="1"/>
    <col min="13572" max="13573" width="5.5" style="4" customWidth="1"/>
    <col min="13574" max="13575" width="8" style="4" customWidth="1"/>
    <col min="13576" max="13578" width="5.83203125" style="4" customWidth="1"/>
    <col min="13579" max="13579" width="8.83203125" style="4" customWidth="1"/>
    <col min="13580" max="13581" width="5.83203125" style="4" customWidth="1"/>
    <col min="13582" max="13582" width="8.83203125" style="4" customWidth="1"/>
    <col min="13583" max="13826" width="8.83203125" style="4"/>
    <col min="13827" max="13827" width="22" style="4" customWidth="1"/>
    <col min="13828" max="13829" width="5.5" style="4" customWidth="1"/>
    <col min="13830" max="13831" width="8" style="4" customWidth="1"/>
    <col min="13832" max="13834" width="5.83203125" style="4" customWidth="1"/>
    <col min="13835" max="13835" width="8.83203125" style="4" customWidth="1"/>
    <col min="13836" max="13837" width="5.83203125" style="4" customWidth="1"/>
    <col min="13838" max="13838" width="8.83203125" style="4" customWidth="1"/>
    <col min="13839" max="14082" width="8.83203125" style="4"/>
    <col min="14083" max="14083" width="22" style="4" customWidth="1"/>
    <col min="14084" max="14085" width="5.5" style="4" customWidth="1"/>
    <col min="14086" max="14087" width="8" style="4" customWidth="1"/>
    <col min="14088" max="14090" width="5.83203125" style="4" customWidth="1"/>
    <col min="14091" max="14091" width="8.83203125" style="4" customWidth="1"/>
    <col min="14092" max="14093" width="5.83203125" style="4" customWidth="1"/>
    <col min="14094" max="14094" width="8.83203125" style="4" customWidth="1"/>
    <col min="14095" max="14338" width="8.83203125" style="4"/>
    <col min="14339" max="14339" width="22" style="4" customWidth="1"/>
    <col min="14340" max="14341" width="5.5" style="4" customWidth="1"/>
    <col min="14342" max="14343" width="8" style="4" customWidth="1"/>
    <col min="14344" max="14346" width="5.83203125" style="4" customWidth="1"/>
    <col min="14347" max="14347" width="8.83203125" style="4" customWidth="1"/>
    <col min="14348" max="14349" width="5.83203125" style="4" customWidth="1"/>
    <col min="14350" max="14350" width="8.83203125" style="4" customWidth="1"/>
    <col min="14351" max="14594" width="8.83203125" style="4"/>
    <col min="14595" max="14595" width="22" style="4" customWidth="1"/>
    <col min="14596" max="14597" width="5.5" style="4" customWidth="1"/>
    <col min="14598" max="14599" width="8" style="4" customWidth="1"/>
    <col min="14600" max="14602" width="5.83203125" style="4" customWidth="1"/>
    <col min="14603" max="14603" width="8.83203125" style="4" customWidth="1"/>
    <col min="14604" max="14605" width="5.83203125" style="4" customWidth="1"/>
    <col min="14606" max="14606" width="8.83203125" style="4" customWidth="1"/>
    <col min="14607" max="14850" width="8.83203125" style="4"/>
    <col min="14851" max="14851" width="22" style="4" customWidth="1"/>
    <col min="14852" max="14853" width="5.5" style="4" customWidth="1"/>
    <col min="14854" max="14855" width="8" style="4" customWidth="1"/>
    <col min="14856" max="14858" width="5.83203125" style="4" customWidth="1"/>
    <col min="14859" max="14859" width="8.83203125" style="4" customWidth="1"/>
    <col min="14860" max="14861" width="5.83203125" style="4" customWidth="1"/>
    <col min="14862" max="14862" width="8.83203125" style="4" customWidth="1"/>
    <col min="14863" max="15106" width="8.83203125" style="4"/>
    <col min="15107" max="15107" width="22" style="4" customWidth="1"/>
    <col min="15108" max="15109" width="5.5" style="4" customWidth="1"/>
    <col min="15110" max="15111" width="8" style="4" customWidth="1"/>
    <col min="15112" max="15114" width="5.83203125" style="4" customWidth="1"/>
    <col min="15115" max="15115" width="8.83203125" style="4" customWidth="1"/>
    <col min="15116" max="15117" width="5.83203125" style="4" customWidth="1"/>
    <col min="15118" max="15118" width="8.83203125" style="4" customWidth="1"/>
    <col min="15119" max="15362" width="8.83203125" style="4"/>
    <col min="15363" max="15363" width="22" style="4" customWidth="1"/>
    <col min="15364" max="15365" width="5.5" style="4" customWidth="1"/>
    <col min="15366" max="15367" width="8" style="4" customWidth="1"/>
    <col min="15368" max="15370" width="5.83203125" style="4" customWidth="1"/>
    <col min="15371" max="15371" width="8.83203125" style="4" customWidth="1"/>
    <col min="15372" max="15373" width="5.83203125" style="4" customWidth="1"/>
    <col min="15374" max="15374" width="8.83203125" style="4" customWidth="1"/>
    <col min="15375" max="15618" width="8.83203125" style="4"/>
    <col min="15619" max="15619" width="22" style="4" customWidth="1"/>
    <col min="15620" max="15621" width="5.5" style="4" customWidth="1"/>
    <col min="15622" max="15623" width="8" style="4" customWidth="1"/>
    <col min="15624" max="15626" width="5.83203125" style="4" customWidth="1"/>
    <col min="15627" max="15627" width="8.83203125" style="4" customWidth="1"/>
    <col min="15628" max="15629" width="5.83203125" style="4" customWidth="1"/>
    <col min="15630" max="15630" width="8.83203125" style="4" customWidth="1"/>
    <col min="15631" max="15874" width="8.83203125" style="4"/>
    <col min="15875" max="15875" width="22" style="4" customWidth="1"/>
    <col min="15876" max="15877" width="5.5" style="4" customWidth="1"/>
    <col min="15878" max="15879" width="8" style="4" customWidth="1"/>
    <col min="15880" max="15882" width="5.83203125" style="4" customWidth="1"/>
    <col min="15883" max="15883" width="8.83203125" style="4" customWidth="1"/>
    <col min="15884" max="15885" width="5.83203125" style="4" customWidth="1"/>
    <col min="15886" max="15886" width="8.83203125" style="4" customWidth="1"/>
    <col min="15887" max="16130" width="8.83203125" style="4"/>
    <col min="16131" max="16131" width="22" style="4" customWidth="1"/>
    <col min="16132" max="16133" width="5.5" style="4" customWidth="1"/>
    <col min="16134" max="16135" width="8" style="4" customWidth="1"/>
    <col min="16136" max="16138" width="5.83203125" style="4" customWidth="1"/>
    <col min="16139" max="16139" width="8.83203125" style="4" customWidth="1"/>
    <col min="16140" max="16141" width="5.83203125" style="4" customWidth="1"/>
    <col min="16142" max="16142" width="8.83203125" style="4" customWidth="1"/>
    <col min="16143" max="16384" width="8.83203125" style="4"/>
  </cols>
  <sheetData>
    <row r="1" spans="1:31" ht="8.25" customHeight="1" x14ac:dyDescent="0.15"/>
    <row r="2" spans="1:31" ht="40.5" customHeight="1" x14ac:dyDescent="0.2">
      <c r="C2" s="364" t="s">
        <v>316</v>
      </c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165"/>
      <c r="Z2" s="165"/>
      <c r="AA2" s="165"/>
      <c r="AB2" s="165"/>
      <c r="AC2" s="165"/>
      <c r="AD2" s="131"/>
    </row>
    <row r="3" spans="1:31" ht="11.25" customHeight="1" x14ac:dyDescent="0.15">
      <c r="D3" s="4"/>
      <c r="Y3" s="408" t="s">
        <v>282</v>
      </c>
      <c r="Z3" s="408"/>
      <c r="AA3" s="408"/>
      <c r="AB3" s="408"/>
      <c r="AC3" s="408"/>
    </row>
    <row r="4" spans="1:31" ht="14.25" customHeight="1" x14ac:dyDescent="0.15">
      <c r="C4" s="5"/>
      <c r="D4" s="6"/>
      <c r="E4" s="6"/>
      <c r="F4" s="6"/>
      <c r="G4" s="6"/>
      <c r="H4" s="6"/>
      <c r="I4" s="6"/>
      <c r="J4" s="393" t="s">
        <v>297</v>
      </c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407"/>
      <c r="Y4" s="161"/>
      <c r="Z4" s="161"/>
      <c r="AA4" s="161"/>
      <c r="AB4" s="161"/>
      <c r="AC4" s="167"/>
      <c r="AD4" s="191"/>
    </row>
    <row r="5" spans="1:31" s="11" customFormat="1" ht="25.5" customHeight="1" x14ac:dyDescent="0.2">
      <c r="C5" s="10"/>
      <c r="D5" s="358"/>
      <c r="E5" s="358"/>
      <c r="F5" s="358"/>
      <c r="G5" s="358"/>
      <c r="H5" s="358"/>
      <c r="I5" s="358"/>
      <c r="J5" s="393" t="s">
        <v>10</v>
      </c>
      <c r="K5" s="370"/>
      <c r="L5" s="370"/>
      <c r="M5" s="370"/>
      <c r="N5" s="370"/>
      <c r="O5" s="394"/>
      <c r="P5" s="394"/>
      <c r="Q5" s="394"/>
      <c r="R5" s="391"/>
      <c r="S5" s="391"/>
      <c r="T5" s="404" t="s">
        <v>115</v>
      </c>
      <c r="U5" s="370"/>
      <c r="V5" s="370"/>
      <c r="W5" s="370"/>
      <c r="X5" s="407"/>
      <c r="Y5" s="164"/>
      <c r="Z5" s="164"/>
      <c r="AA5" s="164"/>
      <c r="AB5" s="164"/>
      <c r="AC5" s="166"/>
      <c r="AD5" s="192"/>
    </row>
    <row r="6" spans="1:31" s="11" customFormat="1" ht="16.5" hidden="1" customHeight="1" x14ac:dyDescent="0.2">
      <c r="C6" s="10"/>
      <c r="D6" s="358"/>
      <c r="E6" s="358"/>
      <c r="F6" s="358"/>
      <c r="G6" s="358"/>
      <c r="H6" s="358"/>
      <c r="I6" s="358"/>
      <c r="J6" s="409" t="s">
        <v>182</v>
      </c>
      <c r="K6" s="380"/>
      <c r="L6" s="380"/>
      <c r="M6" s="369"/>
      <c r="N6" s="128"/>
      <c r="O6" s="370" t="s">
        <v>183</v>
      </c>
      <c r="P6" s="370"/>
      <c r="Q6" s="370"/>
      <c r="R6" s="391"/>
      <c r="S6" s="163"/>
      <c r="T6" s="407" t="s">
        <v>182</v>
      </c>
      <c r="U6" s="380"/>
      <c r="V6" s="380"/>
      <c r="W6" s="369"/>
      <c r="X6" s="167"/>
      <c r="Y6" s="370" t="s">
        <v>183</v>
      </c>
      <c r="Z6" s="370"/>
      <c r="AA6" s="370"/>
      <c r="AB6" s="370"/>
      <c r="AC6" s="402"/>
      <c r="AD6" s="133"/>
    </row>
    <row r="7" spans="1:31" s="11" customFormat="1" ht="16.5" customHeight="1" x14ac:dyDescent="0.2">
      <c r="A7" s="217"/>
      <c r="B7" s="217"/>
      <c r="C7" s="26" t="s">
        <v>116</v>
      </c>
      <c r="D7" s="27">
        <v>2000</v>
      </c>
      <c r="E7" s="27">
        <v>2005</v>
      </c>
      <c r="F7" s="397">
        <v>2010</v>
      </c>
      <c r="G7" s="410"/>
      <c r="H7" s="397" t="s">
        <v>117</v>
      </c>
      <c r="I7" s="398"/>
      <c r="J7" s="56" t="s">
        <v>118</v>
      </c>
      <c r="K7" s="27" t="s">
        <v>118</v>
      </c>
      <c r="L7" s="27" t="s">
        <v>119</v>
      </c>
      <c r="M7" s="395" t="s">
        <v>120</v>
      </c>
      <c r="N7" s="396"/>
      <c r="O7" s="58" t="s">
        <v>118</v>
      </c>
      <c r="P7" s="36" t="s">
        <v>118</v>
      </c>
      <c r="Q7" s="36" t="s">
        <v>119</v>
      </c>
      <c r="R7" s="397" t="s">
        <v>120</v>
      </c>
      <c r="S7" s="398"/>
      <c r="T7" s="71" t="s">
        <v>118</v>
      </c>
      <c r="U7" s="27" t="s">
        <v>118</v>
      </c>
      <c r="V7" s="27" t="s">
        <v>119</v>
      </c>
      <c r="W7" s="397" t="s">
        <v>120</v>
      </c>
      <c r="X7" s="399"/>
      <c r="Y7" s="58" t="s">
        <v>118</v>
      </c>
      <c r="Z7" s="36" t="s">
        <v>118</v>
      </c>
      <c r="AA7" s="36" t="s">
        <v>119</v>
      </c>
      <c r="AB7" s="397" t="s">
        <v>120</v>
      </c>
      <c r="AC7" s="399"/>
      <c r="AD7" s="124"/>
    </row>
    <row r="8" spans="1:31" s="11" customFormat="1" ht="13.5" customHeight="1" thickBot="1" x14ac:dyDescent="0.25">
      <c r="C8" s="28"/>
      <c r="D8" s="29"/>
      <c r="E8" s="29"/>
      <c r="F8" s="237"/>
      <c r="G8" s="52"/>
      <c r="H8" s="387">
        <v>2015</v>
      </c>
      <c r="I8" s="388"/>
      <c r="J8" s="57" t="s">
        <v>121</v>
      </c>
      <c r="K8" s="29" t="s">
        <v>122</v>
      </c>
      <c r="L8" s="29" t="s">
        <v>123</v>
      </c>
      <c r="M8" s="162"/>
      <c r="N8" s="129"/>
      <c r="O8" s="52" t="s">
        <v>121</v>
      </c>
      <c r="P8" s="29" t="s">
        <v>122</v>
      </c>
      <c r="Q8" s="29" t="s">
        <v>123</v>
      </c>
      <c r="R8" s="162"/>
      <c r="S8" s="130"/>
      <c r="T8" s="52" t="s">
        <v>121</v>
      </c>
      <c r="U8" s="29" t="s">
        <v>122</v>
      </c>
      <c r="V8" s="29" t="s">
        <v>123</v>
      </c>
      <c r="W8" s="162"/>
      <c r="X8" s="52"/>
      <c r="Y8" s="52" t="s">
        <v>121</v>
      </c>
      <c r="Z8" s="29" t="s">
        <v>122</v>
      </c>
      <c r="AA8" s="29" t="s">
        <v>123</v>
      </c>
      <c r="AB8" s="162"/>
      <c r="AC8" s="52"/>
      <c r="AD8" s="124"/>
    </row>
    <row r="9" spans="1:31" s="11" customFormat="1" ht="28.5" hidden="1" customHeight="1" x14ac:dyDescent="0.2">
      <c r="C9" s="168" t="s">
        <v>124</v>
      </c>
      <c r="D9" s="169"/>
      <c r="E9" s="169"/>
      <c r="F9" s="170"/>
      <c r="G9" s="59"/>
      <c r="H9" s="170"/>
      <c r="I9" s="185"/>
      <c r="J9" s="186"/>
      <c r="K9" s="169"/>
      <c r="L9" s="169"/>
      <c r="M9" s="170"/>
      <c r="N9" s="143"/>
      <c r="O9" s="59"/>
      <c r="P9" s="169"/>
      <c r="Q9" s="169"/>
      <c r="R9" s="170"/>
      <c r="S9" s="144"/>
      <c r="T9" s="59"/>
      <c r="U9" s="169"/>
      <c r="V9" s="169"/>
      <c r="W9" s="170"/>
      <c r="X9" s="59"/>
      <c r="Y9" s="59"/>
      <c r="Z9" s="169"/>
      <c r="AA9" s="169"/>
      <c r="AB9" s="170"/>
      <c r="AC9" s="59"/>
      <c r="AD9" s="124"/>
    </row>
    <row r="10" spans="1:31" s="11" customFormat="1" ht="28.5" hidden="1" customHeight="1" x14ac:dyDescent="0.2">
      <c r="B10" s="22"/>
      <c r="C10" s="15" t="s">
        <v>189</v>
      </c>
      <c r="D10" s="218">
        <v>155</v>
      </c>
      <c r="E10" s="218" t="s">
        <v>125</v>
      </c>
      <c r="F10" s="235"/>
      <c r="G10" s="238" t="s">
        <v>125</v>
      </c>
      <c r="H10" s="118" t="e">
        <f>M10+W10</f>
        <v>#REF!</v>
      </c>
      <c r="I10" s="189" t="s">
        <v>281</v>
      </c>
      <c r="J10" s="134" t="e">
        <f>VLOOKUP(B10,#REF!,16,FALSE)/1000</f>
        <v>#REF!</v>
      </c>
      <c r="K10" s="107" t="e">
        <f>VLOOKUP(B10,#REF!,17,FALSE)/1000</f>
        <v>#REF!</v>
      </c>
      <c r="L10" s="107" t="e">
        <f>VLOOKUP(B10,#REF!,18,FALSE)/1000</f>
        <v>#REF!</v>
      </c>
      <c r="M10" s="105" t="e">
        <f>VLOOKUP(B10,#REF!,15,FALSE)/1000</f>
        <v>#REF!</v>
      </c>
      <c r="N10" s="135" t="s">
        <v>265</v>
      </c>
      <c r="O10" s="136" t="e">
        <f>VLOOKUP(B10,#REF!,4,FALSE)/1000</f>
        <v>#REF!</v>
      </c>
      <c r="P10" s="106" t="e">
        <f>VLOOKUP(B10,#REF!,5,FALSE)/1000</f>
        <v>#REF!</v>
      </c>
      <c r="Q10" s="106" t="e">
        <f>VLOOKUP(B10,#REF!,6,FALSE)/1000</f>
        <v>#REF!</v>
      </c>
      <c r="R10" s="105" t="e">
        <f>VLOOKUP(B10,#REF!,3,FALSE)/1000</f>
        <v>#REF!</v>
      </c>
      <c r="S10" s="137" t="s">
        <v>265</v>
      </c>
      <c r="T10" s="136" t="e">
        <f>VLOOKUP(A10,#REF!,16,FALSE)/1000</f>
        <v>#REF!</v>
      </c>
      <c r="U10" s="107" t="e">
        <f>VLOOKUP(A10,#REF!,17,FALSE)/1000</f>
        <v>#REF!</v>
      </c>
      <c r="V10" s="107" t="e">
        <f>VLOOKUP(A10,#REF!,18,FALSE)/1000</f>
        <v>#REF!</v>
      </c>
      <c r="W10" s="105" t="e">
        <f>VLOOKUP(A10,#REF!,15,FALSE)/1000</f>
        <v>#REF!</v>
      </c>
      <c r="X10" s="139" t="s">
        <v>264</v>
      </c>
      <c r="Y10" s="136" t="e">
        <f>VLOOKUP(A10,#REF!,4,FALSE)/1000</f>
        <v>#REF!</v>
      </c>
      <c r="Z10" s="106" t="e">
        <f>VLOOKUP(A10,#REF!,5,FALSE)/1000</f>
        <v>#REF!</v>
      </c>
      <c r="AA10" s="106" t="e">
        <f>VLOOKUP(A10,#REF!,6,FALSE)/1000</f>
        <v>#REF!</v>
      </c>
      <c r="AB10" s="105" t="e">
        <f>VLOOKUP(A10,#REF!,3,FALSE)/1000</f>
        <v>#REF!</v>
      </c>
      <c r="AC10" s="167" t="s">
        <v>268</v>
      </c>
      <c r="AD10" s="124"/>
    </row>
    <row r="11" spans="1:31" s="11" customFormat="1" ht="28.5" hidden="1" customHeight="1" x14ac:dyDescent="0.2">
      <c r="B11" s="22"/>
      <c r="C11" s="15" t="s">
        <v>190</v>
      </c>
      <c r="D11" s="218"/>
      <c r="E11" s="218"/>
      <c r="F11" s="235"/>
      <c r="G11" s="238"/>
      <c r="H11" s="118" t="e">
        <f>M11+W11</f>
        <v>#REF!</v>
      </c>
      <c r="I11" s="189" t="s">
        <v>281</v>
      </c>
      <c r="J11" s="134" t="e">
        <f>VLOOKUP(B11,#REF!,16,FALSE)/1000</f>
        <v>#REF!</v>
      </c>
      <c r="K11" s="107" t="e">
        <f>VLOOKUP(B11,#REF!,17,FALSE)/1000</f>
        <v>#REF!</v>
      </c>
      <c r="L11" s="107" t="e">
        <f>VLOOKUP(B11,#REF!,18,FALSE)/1000</f>
        <v>#REF!</v>
      </c>
      <c r="M11" s="105" t="e">
        <f>VLOOKUP(B11,#REF!,15,FALSE)/1000</f>
        <v>#REF!</v>
      </c>
      <c r="N11" s="135" t="s">
        <v>266</v>
      </c>
      <c r="O11" s="136" t="e">
        <f>VLOOKUP(B11,#REF!,4,FALSE)/1000</f>
        <v>#REF!</v>
      </c>
      <c r="P11" s="106" t="e">
        <f>VLOOKUP(B11,#REF!,5,FALSE)/1000</f>
        <v>#REF!</v>
      </c>
      <c r="Q11" s="106" t="e">
        <f>VLOOKUP(B11,#REF!,6,FALSE)/1000</f>
        <v>#REF!</v>
      </c>
      <c r="R11" s="105" t="e">
        <f>VLOOKUP(B11,#REF!,3,FALSE)/1000</f>
        <v>#REF!</v>
      </c>
      <c r="S11" s="137"/>
      <c r="T11" s="136" t="e">
        <f>VLOOKUP(A11,#REF!,16,FALSE)/1000</f>
        <v>#REF!</v>
      </c>
      <c r="U11" s="107" t="e">
        <f>VLOOKUP(A11,#REF!,17,FALSE)/1000</f>
        <v>#REF!</v>
      </c>
      <c r="V11" s="107" t="e">
        <f>VLOOKUP(A11,#REF!,18,FALSE)/1000</f>
        <v>#REF!</v>
      </c>
      <c r="W11" s="105" t="e">
        <f>VLOOKUP(A11,#REF!,15,FALSE)/1000</f>
        <v>#REF!</v>
      </c>
      <c r="X11" s="139" t="s">
        <v>257</v>
      </c>
      <c r="Y11" s="136" t="e">
        <f>VLOOKUP(A11,#REF!,4,FALSE)/1000</f>
        <v>#REF!</v>
      </c>
      <c r="Z11" s="106" t="e">
        <f>VLOOKUP(A11,#REF!,5,FALSE)/1000</f>
        <v>#REF!</v>
      </c>
      <c r="AA11" s="106" t="e">
        <f>VLOOKUP(A11,#REF!,6,FALSE)/1000</f>
        <v>#REF!</v>
      </c>
      <c r="AB11" s="105" t="e">
        <f>VLOOKUP(A11,#REF!,3,FALSE)/1000</f>
        <v>#REF!</v>
      </c>
      <c r="AC11" s="167" t="s">
        <v>257</v>
      </c>
      <c r="AD11" s="124"/>
    </row>
    <row r="12" spans="1:31" s="11" customFormat="1" ht="28.5" hidden="1" customHeight="1" x14ac:dyDescent="0.2">
      <c r="B12" s="22"/>
      <c r="C12" s="15" t="s">
        <v>191</v>
      </c>
      <c r="D12" s="218">
        <v>17</v>
      </c>
      <c r="E12" s="218" t="s">
        <v>126</v>
      </c>
      <c r="F12" s="235"/>
      <c r="G12" s="238" t="s">
        <v>126</v>
      </c>
      <c r="H12" s="118" t="e">
        <f>M12+W12</f>
        <v>#REF!</v>
      </c>
      <c r="I12" s="189" t="s">
        <v>281</v>
      </c>
      <c r="J12" s="138" t="e">
        <f>VLOOKUP(B12,#REF!,16,FALSE)/1000</f>
        <v>#REF!</v>
      </c>
      <c r="K12" s="107" t="e">
        <f>VLOOKUP(B12,#REF!,17,FALSE)/1000</f>
        <v>#REF!</v>
      </c>
      <c r="L12" s="107" t="e">
        <f>VLOOKUP(B12,#REF!,18,FALSE)/1000</f>
        <v>#REF!</v>
      </c>
      <c r="M12" s="105" t="e">
        <f>VLOOKUP(B12,#REF!,15,FALSE)/1000</f>
        <v>#REF!</v>
      </c>
      <c r="N12" s="135" t="s">
        <v>261</v>
      </c>
      <c r="O12" s="139" t="e">
        <f>VLOOKUP(B12,#REF!,4,FALSE)/1000</f>
        <v>#REF!</v>
      </c>
      <c r="P12" s="107" t="e">
        <f>VLOOKUP(B12,#REF!,5,FALSE)/1000</f>
        <v>#REF!</v>
      </c>
      <c r="Q12" s="107" t="e">
        <f>VLOOKUP(B12,#REF!,6,FALSE)/1000</f>
        <v>#REF!</v>
      </c>
      <c r="R12" s="105" t="e">
        <f>VLOOKUP(B12,#REF!,3,FALSE)/1000</f>
        <v>#REF!</v>
      </c>
      <c r="S12" s="137" t="s">
        <v>245</v>
      </c>
      <c r="T12" s="139"/>
      <c r="U12" s="107"/>
      <c r="V12" s="107"/>
      <c r="W12" s="105"/>
      <c r="X12" s="139"/>
      <c r="Y12" s="139"/>
      <c r="Z12" s="107"/>
      <c r="AA12" s="107"/>
      <c r="AB12" s="105"/>
      <c r="AC12" s="167"/>
      <c r="AD12" s="124"/>
    </row>
    <row r="13" spans="1:31" s="11" customFormat="1" ht="37.5" hidden="1" customHeight="1" x14ac:dyDescent="0.2">
      <c r="B13" s="22"/>
      <c r="C13" s="15" t="s">
        <v>184</v>
      </c>
      <c r="D13" s="218"/>
      <c r="E13" s="218"/>
      <c r="F13" s="235"/>
      <c r="G13" s="238"/>
      <c r="H13" s="118" t="e">
        <f t="shared" ref="H13:H14" si="0">M13+W13</f>
        <v>#REF!</v>
      </c>
      <c r="I13" s="189" t="s">
        <v>281</v>
      </c>
      <c r="J13" s="138"/>
      <c r="K13" s="107"/>
      <c r="L13" s="107"/>
      <c r="M13" s="105"/>
      <c r="N13" s="135"/>
      <c r="O13" s="139"/>
      <c r="P13" s="107"/>
      <c r="Q13" s="107"/>
      <c r="R13" s="105"/>
      <c r="S13" s="137"/>
      <c r="T13" s="139" t="e">
        <f>VLOOKUP(A13,#REF!,16,FALSE)</f>
        <v>#REF!</v>
      </c>
      <c r="U13" s="107" t="e">
        <f>VLOOKUP(A13,#REF!,17,FALSE)</f>
        <v>#REF!</v>
      </c>
      <c r="V13" s="107" t="e">
        <f>VLOOKUP(A13,#REF!,18,FALSE)</f>
        <v>#REF!</v>
      </c>
      <c r="W13" s="105" t="e">
        <f>VLOOKUP(A13,#REF!,15,FALSE)</f>
        <v>#REF!</v>
      </c>
      <c r="X13" s="139" t="s">
        <v>252</v>
      </c>
      <c r="Y13" s="139" t="e">
        <f>VLOOKUP(A13,#REF!,4,FALSE)</f>
        <v>#REF!</v>
      </c>
      <c r="Z13" s="107" t="e">
        <f>VLOOKUP(A13,#REF!,5,FALSE)</f>
        <v>#REF!</v>
      </c>
      <c r="AA13" s="107" t="e">
        <f>VLOOKUP(A13,#REF!,6,FALSE)</f>
        <v>#REF!</v>
      </c>
      <c r="AB13" s="105" t="e">
        <f>VLOOKUP(A13,#REF!,3,FALSE)</f>
        <v>#REF!</v>
      </c>
      <c r="AC13" s="167" t="s">
        <v>252</v>
      </c>
      <c r="AD13" s="124"/>
    </row>
    <row r="14" spans="1:31" s="11" customFormat="1" ht="30.75" hidden="1" customHeight="1" x14ac:dyDescent="0.2">
      <c r="B14" s="22"/>
      <c r="C14" s="15" t="s">
        <v>185</v>
      </c>
      <c r="D14" s="218"/>
      <c r="E14" s="218"/>
      <c r="F14" s="235"/>
      <c r="G14" s="238"/>
      <c r="H14" s="118" t="e">
        <f t="shared" si="0"/>
        <v>#REF!</v>
      </c>
      <c r="I14" s="189" t="s">
        <v>281</v>
      </c>
      <c r="J14" s="138"/>
      <c r="K14" s="107"/>
      <c r="L14" s="107"/>
      <c r="M14" s="105"/>
      <c r="N14" s="135"/>
      <c r="O14" s="139"/>
      <c r="P14" s="107"/>
      <c r="Q14" s="107"/>
      <c r="R14" s="105"/>
      <c r="S14" s="137"/>
      <c r="T14" s="139" t="e">
        <f>VLOOKUP(A14,#REF!,16,FALSE)</f>
        <v>#REF!</v>
      </c>
      <c r="U14" s="107" t="e">
        <f>VLOOKUP(A14,#REF!,17,FALSE)</f>
        <v>#REF!</v>
      </c>
      <c r="V14" s="107" t="e">
        <f>VLOOKUP(A14,#REF!,18,FALSE)</f>
        <v>#REF!</v>
      </c>
      <c r="W14" s="105" t="e">
        <f>VLOOKUP(A14,#REF!,15,FALSE)</f>
        <v>#REF!</v>
      </c>
      <c r="X14" s="139" t="s">
        <v>252</v>
      </c>
      <c r="Y14" s="139" t="e">
        <f>VLOOKUP(A14,#REF!,4,FALSE)</f>
        <v>#REF!</v>
      </c>
      <c r="Z14" s="107" t="e">
        <f>VLOOKUP(A14,#REF!,5,FALSE)</f>
        <v>#REF!</v>
      </c>
      <c r="AA14" s="107" t="e">
        <f>VLOOKUP(A14,#REF!,6,FALSE)</f>
        <v>#REF!</v>
      </c>
      <c r="AB14" s="105" t="e">
        <f>VLOOKUP(A14,#REF!,3,FALSE)</f>
        <v>#REF!</v>
      </c>
      <c r="AC14" s="167" t="s">
        <v>252</v>
      </c>
      <c r="AD14" s="124"/>
    </row>
    <row r="15" spans="1:31" s="11" customFormat="1" ht="28.5" hidden="1" customHeight="1" x14ac:dyDescent="0.2">
      <c r="B15" s="22"/>
      <c r="C15" s="15" t="s">
        <v>192</v>
      </c>
      <c r="D15" s="218">
        <v>17</v>
      </c>
      <c r="E15" s="218" t="s">
        <v>127</v>
      </c>
      <c r="F15" s="235"/>
      <c r="G15" s="238" t="s">
        <v>127</v>
      </c>
      <c r="H15" s="118" t="e">
        <f>M15+W15</f>
        <v>#REF!</v>
      </c>
      <c r="I15" s="189" t="s">
        <v>281</v>
      </c>
      <c r="J15" s="138" t="e">
        <f>VLOOKUP(B15,#REF!,16,FALSE)/1000</f>
        <v>#REF!</v>
      </c>
      <c r="K15" s="107" t="e">
        <f>VLOOKUP(B15,#REF!,17,FALSE)/1000</f>
        <v>#REF!</v>
      </c>
      <c r="L15" s="107" t="e">
        <f>VLOOKUP(B15,#REF!,18,FALSE)/1000</f>
        <v>#REF!</v>
      </c>
      <c r="M15" s="105" t="e">
        <f>VLOOKUP(B15,#REF!,15,FALSE)/1000</f>
        <v>#REF!</v>
      </c>
      <c r="N15" s="135" t="s">
        <v>227</v>
      </c>
      <c r="O15" s="139" t="e">
        <f>VLOOKUP(B15,#REF!,4,FALSE)/1000</f>
        <v>#REF!</v>
      </c>
      <c r="P15" s="107" t="e">
        <f>VLOOKUP(B15,#REF!,5,FALSE)/1000</f>
        <v>#REF!</v>
      </c>
      <c r="Q15" s="107" t="e">
        <f>VLOOKUP(B15,#REF!,6,FALSE)/1000</f>
        <v>#REF!</v>
      </c>
      <c r="R15" s="105" t="e">
        <f>VLOOKUP(B15,#REF!,3,FALSE)/1000</f>
        <v>#REF!</v>
      </c>
      <c r="S15" s="137" t="s">
        <v>255</v>
      </c>
      <c r="T15" s="139" t="e">
        <f>VLOOKUP(A15,#REF!,16,FALSE)/1000</f>
        <v>#REF!</v>
      </c>
      <c r="U15" s="107" t="e">
        <f>VLOOKUP(A15,#REF!,17,FALSE)/1000</f>
        <v>#REF!</v>
      </c>
      <c r="V15" s="107" t="e">
        <f>VLOOKUP(A15,#REF!,18,FALSE)/1000</f>
        <v>#REF!</v>
      </c>
      <c r="W15" s="105" t="e">
        <f>VLOOKUP(A15,#REF!,15,FALSE)/1000</f>
        <v>#REF!</v>
      </c>
      <c r="X15" s="139" t="s">
        <v>256</v>
      </c>
      <c r="Y15" s="139" t="e">
        <f>VLOOKUP(A15,#REF!,4,FALSE)/1000</f>
        <v>#REF!</v>
      </c>
      <c r="Z15" s="107" t="e">
        <f>VLOOKUP(A15,#REF!,5,FALSE)/1000</f>
        <v>#REF!</v>
      </c>
      <c r="AA15" s="107" t="e">
        <f>VLOOKUP(A15,#REF!,6,FALSE)/1000</f>
        <v>#REF!</v>
      </c>
      <c r="AB15" s="105" t="e">
        <f>VLOOKUP(A15,#REF!,3,FALSE)/1000</f>
        <v>#REF!</v>
      </c>
      <c r="AC15" s="167" t="s">
        <v>256</v>
      </c>
      <c r="AD15" s="124"/>
      <c r="AE15" s="11" t="s">
        <v>177</v>
      </c>
    </row>
    <row r="16" spans="1:31" s="11" customFormat="1" ht="21" hidden="1" customHeight="1" x14ac:dyDescent="0.2">
      <c r="C16" s="30" t="s">
        <v>128</v>
      </c>
      <c r="D16" s="31">
        <v>190</v>
      </c>
      <c r="E16" s="31" t="s">
        <v>129</v>
      </c>
      <c r="F16" s="239"/>
      <c r="G16" s="68" t="s">
        <v>129</v>
      </c>
      <c r="H16" s="157" t="e">
        <f>M16+W16</f>
        <v>#REF!</v>
      </c>
      <c r="I16" s="189" t="s">
        <v>281</v>
      </c>
      <c r="J16" s="140" t="e">
        <f>VLOOKUP(B16,#REF!,16,FALSE)/1000</f>
        <v>#REF!</v>
      </c>
      <c r="K16" s="39" t="e">
        <f>VLOOKUP(B16,#REF!,17,FALSE)/1000</f>
        <v>#REF!</v>
      </c>
      <c r="L16" s="39" t="e">
        <f>VLOOKUP(B16,#REF!,18,FALSE)/1000</f>
        <v>#REF!</v>
      </c>
      <c r="M16" s="77" t="e">
        <f>VLOOKUP(B16,#REF!,15,FALSE)/1000</f>
        <v>#REF!</v>
      </c>
      <c r="N16" s="154" t="s">
        <v>270</v>
      </c>
      <c r="O16" s="155" t="e">
        <f>VLOOKUP(B16,#REF!,4,FALSE)/1000</f>
        <v>#REF!</v>
      </c>
      <c r="P16" s="156" t="e">
        <f>VLOOKUP(B16,#REF!,5,FALSE)/1000</f>
        <v>#REF!</v>
      </c>
      <c r="Q16" s="156" t="e">
        <f>VLOOKUP(B16,#REF!,6,FALSE)/1000</f>
        <v>#REF!</v>
      </c>
      <c r="R16" s="157" t="e">
        <f>VLOOKUP(B16,#REF!,3,FALSE)/1000</f>
        <v>#REF!</v>
      </c>
      <c r="S16" s="158" t="s">
        <v>236</v>
      </c>
      <c r="T16" s="141" t="e">
        <f>VLOOKUP(A16,#REF!,16,FALSE)/1000</f>
        <v>#REF!</v>
      </c>
      <c r="U16" s="39" t="e">
        <f>VLOOKUP(A16,#REF!,17,FALSE)/1000</f>
        <v>#REF!</v>
      </c>
      <c r="V16" s="39" t="e">
        <f>VLOOKUP(A16,#REF!,18,FALSE)/1000</f>
        <v>#REF!</v>
      </c>
      <c r="W16" s="77" t="e">
        <f>VLOOKUP(A16,#REF!,15,FALSE)/1000</f>
        <v>#REF!</v>
      </c>
      <c r="X16" s="193" t="s">
        <v>267</v>
      </c>
      <c r="Y16" s="141" t="e">
        <f>VLOOKUP(A16,#REF!,4,FALSE)/1000</f>
        <v>#REF!</v>
      </c>
      <c r="Z16" s="142" t="e">
        <f>VLOOKUP(A16,#REF!,5,FALSE)/1000</f>
        <v>#REF!</v>
      </c>
      <c r="AA16" s="142" t="e">
        <f>VLOOKUP(A16,#REF!,6,FALSE)/1000</f>
        <v>#REF!</v>
      </c>
      <c r="AB16" s="77" t="e">
        <f>VLOOKUP(A16,#REF!,3,FALSE)/1000</f>
        <v>#REF!</v>
      </c>
      <c r="AC16" s="68" t="s">
        <v>269</v>
      </c>
      <c r="AD16" s="125"/>
    </row>
    <row r="17" spans="2:33" s="11" customFormat="1" ht="21" customHeight="1" x14ac:dyDescent="0.2">
      <c r="C17" s="168" t="s">
        <v>130</v>
      </c>
      <c r="D17" s="169"/>
      <c r="E17" s="169"/>
      <c r="F17" s="170"/>
      <c r="G17" s="59"/>
      <c r="H17" s="170"/>
      <c r="I17" s="185"/>
      <c r="J17" s="146"/>
      <c r="K17" s="147"/>
      <c r="L17" s="147"/>
      <c r="M17" s="148"/>
      <c r="N17" s="187"/>
      <c r="O17" s="151"/>
      <c r="P17" s="147"/>
      <c r="Q17" s="147"/>
      <c r="R17" s="148"/>
      <c r="S17" s="188"/>
      <c r="T17" s="151"/>
      <c r="U17" s="147"/>
      <c r="V17" s="147"/>
      <c r="W17" s="148"/>
      <c r="X17" s="151"/>
      <c r="Y17" s="151"/>
      <c r="Z17" s="147"/>
      <c r="AA17" s="147"/>
      <c r="AB17" s="148"/>
      <c r="AC17" s="59"/>
      <c r="AD17" s="124"/>
    </row>
    <row r="18" spans="2:33" s="219" customFormat="1" ht="21" customHeight="1" x14ac:dyDescent="0.2">
      <c r="C18" s="15" t="s">
        <v>302</v>
      </c>
      <c r="D18" s="178"/>
      <c r="E18" s="178"/>
      <c r="F18" s="234"/>
      <c r="G18" s="176"/>
      <c r="H18" s="284">
        <v>38</v>
      </c>
      <c r="I18" s="285">
        <f t="shared" ref="I18:I28" si="1">N18*SQRT((1359.43+66.38)/1359.43)</f>
        <v>4.7109688759177493</v>
      </c>
      <c r="J18" s="278">
        <v>1</v>
      </c>
      <c r="K18" s="279">
        <v>15</v>
      </c>
      <c r="L18" s="279">
        <v>6</v>
      </c>
      <c r="M18" s="280">
        <v>21</v>
      </c>
      <c r="N18" s="281">
        <v>4.5999999999999996</v>
      </c>
      <c r="O18" s="282"/>
      <c r="P18" s="279"/>
      <c r="Q18" s="279"/>
      <c r="R18" s="280"/>
      <c r="S18" s="286"/>
      <c r="T18" s="282">
        <v>15</v>
      </c>
      <c r="U18" s="279">
        <v>2</v>
      </c>
      <c r="V18" s="279"/>
      <c r="W18" s="280">
        <v>17</v>
      </c>
      <c r="X18" s="249">
        <v>1.5</v>
      </c>
      <c r="Y18" s="151"/>
      <c r="Z18" s="147"/>
      <c r="AA18" s="147"/>
      <c r="AB18" s="148"/>
      <c r="AC18" s="59"/>
      <c r="AD18" s="124"/>
    </row>
    <row r="19" spans="2:33" s="11" customFormat="1" ht="21" customHeight="1" x14ac:dyDescent="0.2">
      <c r="B19" s="217"/>
      <c r="C19" s="15" t="s">
        <v>193</v>
      </c>
      <c r="D19" s="218">
        <v>18</v>
      </c>
      <c r="E19" s="218" t="s">
        <v>131</v>
      </c>
      <c r="F19" s="118">
        <v>7.7439999999999998</v>
      </c>
      <c r="G19" s="189" t="s">
        <v>281</v>
      </c>
      <c r="H19" s="240">
        <v>8</v>
      </c>
      <c r="I19" s="287">
        <f t="shared" si="1"/>
        <v>0.71688656807444018</v>
      </c>
      <c r="J19" s="265">
        <v>2</v>
      </c>
      <c r="K19" s="243">
        <v>1</v>
      </c>
      <c r="L19" s="243">
        <v>2</v>
      </c>
      <c r="M19" s="240">
        <v>5</v>
      </c>
      <c r="N19" s="266">
        <v>0.7</v>
      </c>
      <c r="O19" s="267"/>
      <c r="P19" s="242"/>
      <c r="Q19" s="242"/>
      <c r="R19" s="240"/>
      <c r="S19" s="288"/>
      <c r="T19" s="267">
        <v>3</v>
      </c>
      <c r="U19" s="243">
        <v>0</v>
      </c>
      <c r="V19" s="243"/>
      <c r="W19" s="240">
        <v>3</v>
      </c>
      <c r="X19" s="241">
        <v>0.2</v>
      </c>
      <c r="Y19" s="136" t="e">
        <f>VLOOKUP(A19,#REF!,4,FALSE)/1000</f>
        <v>#REF!</v>
      </c>
      <c r="Z19" s="106" t="e">
        <f>VLOOKUP(A19,#REF!,5,FALSE)/1000</f>
        <v>#REF!</v>
      </c>
      <c r="AA19" s="106" t="e">
        <f>VLOOKUP(A19,#REF!,6,FALSE)/1000</f>
        <v>#REF!</v>
      </c>
      <c r="AB19" s="105" t="e">
        <f>VLOOKUP(A19,#REF!,3,FALSE)/1000</f>
        <v>#REF!</v>
      </c>
      <c r="AC19" s="152" t="s">
        <v>260</v>
      </c>
      <c r="AD19" s="124"/>
    </row>
    <row r="20" spans="2:33" s="11" customFormat="1" ht="21" customHeight="1" x14ac:dyDescent="0.2">
      <c r="B20" s="217"/>
      <c r="C20" s="15" t="s">
        <v>194</v>
      </c>
      <c r="D20" s="218">
        <v>17</v>
      </c>
      <c r="E20" s="218" t="s">
        <v>132</v>
      </c>
      <c r="F20" s="118">
        <v>12.353000000000002</v>
      </c>
      <c r="G20" s="189" t="s">
        <v>281</v>
      </c>
      <c r="H20" s="240">
        <v>16</v>
      </c>
      <c r="I20" s="287">
        <f t="shared" si="1"/>
        <v>1.2289484024133259</v>
      </c>
      <c r="J20" s="265">
        <v>7</v>
      </c>
      <c r="K20" s="243">
        <v>2</v>
      </c>
      <c r="L20" s="243">
        <v>4</v>
      </c>
      <c r="M20" s="240">
        <v>12</v>
      </c>
      <c r="N20" s="266">
        <v>1.2</v>
      </c>
      <c r="O20" s="267"/>
      <c r="P20" s="242"/>
      <c r="Q20" s="242"/>
      <c r="R20" s="240"/>
      <c r="S20" s="288"/>
      <c r="T20" s="267">
        <v>4</v>
      </c>
      <c r="U20" s="243">
        <v>0</v>
      </c>
      <c r="V20" s="243"/>
      <c r="W20" s="240">
        <v>4</v>
      </c>
      <c r="X20" s="241">
        <v>0.4</v>
      </c>
      <c r="Y20" s="136" t="e">
        <f>VLOOKUP(A20,#REF!,4,FALSE)/1000</f>
        <v>#REF!</v>
      </c>
      <c r="Z20" s="106" t="e">
        <f>VLOOKUP(A20,#REF!,5,FALSE)/1000</f>
        <v>#REF!</v>
      </c>
      <c r="AA20" s="106" t="e">
        <f>VLOOKUP(A20,#REF!,6,FALSE)/1000</f>
        <v>#REF!</v>
      </c>
      <c r="AB20" s="105" t="e">
        <f>VLOOKUP(A20,#REF!,3,FALSE)/1000</f>
        <v>#REF!</v>
      </c>
      <c r="AC20" s="152" t="s">
        <v>253</v>
      </c>
      <c r="AD20" s="124"/>
    </row>
    <row r="21" spans="2:33" s="11" customFormat="1" ht="21" customHeight="1" x14ac:dyDescent="0.2">
      <c r="B21" s="217"/>
      <c r="C21" s="15" t="s">
        <v>133</v>
      </c>
      <c r="D21" s="178"/>
      <c r="E21" s="218" t="s">
        <v>134</v>
      </c>
      <c r="F21" s="118">
        <v>11.804</v>
      </c>
      <c r="G21" s="189" t="s">
        <v>281</v>
      </c>
      <c r="H21" s="240">
        <v>19</v>
      </c>
      <c r="I21" s="287">
        <f t="shared" si="1"/>
        <v>1.8434226036199892</v>
      </c>
      <c r="J21" s="265">
        <v>4</v>
      </c>
      <c r="K21" s="243">
        <v>2</v>
      </c>
      <c r="L21" s="243">
        <v>5</v>
      </c>
      <c r="M21" s="240">
        <v>12</v>
      </c>
      <c r="N21" s="266">
        <v>1.8</v>
      </c>
      <c r="O21" s="267"/>
      <c r="P21" s="242"/>
      <c r="Q21" s="242"/>
      <c r="R21" s="240"/>
      <c r="S21" s="288"/>
      <c r="T21" s="267">
        <v>7</v>
      </c>
      <c r="U21" s="243">
        <v>1</v>
      </c>
      <c r="V21" s="243"/>
      <c r="W21" s="240">
        <v>7</v>
      </c>
      <c r="X21" s="241">
        <v>0.7</v>
      </c>
      <c r="Y21" s="136" t="e">
        <f>VLOOKUP(A21,#REF!,4,FALSE)/1000</f>
        <v>#REF!</v>
      </c>
      <c r="Z21" s="106" t="e">
        <f>VLOOKUP(A21,#REF!,5,FALSE)/1000</f>
        <v>#REF!</v>
      </c>
      <c r="AA21" s="106" t="e">
        <f>VLOOKUP(A21,#REF!,6,FALSE)/1000</f>
        <v>#REF!</v>
      </c>
      <c r="AB21" s="105" t="e">
        <f>VLOOKUP(A21,#REF!,3,FALSE)/1000</f>
        <v>#REF!</v>
      </c>
      <c r="AC21" s="152" t="s">
        <v>222</v>
      </c>
      <c r="AD21" s="124"/>
    </row>
    <row r="22" spans="2:33" s="11" customFormat="1" ht="21" customHeight="1" x14ac:dyDescent="0.2">
      <c r="B22" s="217"/>
      <c r="C22" s="15" t="s">
        <v>195</v>
      </c>
      <c r="D22" s="218">
        <v>1</v>
      </c>
      <c r="E22" s="218" t="s">
        <v>95</v>
      </c>
      <c r="F22" s="118">
        <v>0.84299999999999997</v>
      </c>
      <c r="G22" s="189" t="s">
        <v>281</v>
      </c>
      <c r="H22" s="240">
        <v>2</v>
      </c>
      <c r="I22" s="287">
        <f t="shared" si="1"/>
        <v>0.30723710060333148</v>
      </c>
      <c r="J22" s="265">
        <v>1</v>
      </c>
      <c r="K22" s="243">
        <v>0</v>
      </c>
      <c r="L22" s="243">
        <v>0</v>
      </c>
      <c r="M22" s="240">
        <v>1</v>
      </c>
      <c r="N22" s="266">
        <v>0.3</v>
      </c>
      <c r="O22" s="267"/>
      <c r="P22" s="242"/>
      <c r="Q22" s="242"/>
      <c r="R22" s="240"/>
      <c r="S22" s="288"/>
      <c r="T22" s="267">
        <v>1</v>
      </c>
      <c r="U22" s="243">
        <v>0</v>
      </c>
      <c r="V22" s="243"/>
      <c r="W22" s="240">
        <v>1</v>
      </c>
      <c r="X22" s="241">
        <v>0.1</v>
      </c>
      <c r="Y22" s="136" t="e">
        <f>VLOOKUP(A22,#REF!,4,FALSE)/1000</f>
        <v>#REF!</v>
      </c>
      <c r="Z22" s="106" t="e">
        <f>VLOOKUP(A22,#REF!,5,FALSE)/1000</f>
        <v>#REF!</v>
      </c>
      <c r="AA22" s="106" t="e">
        <f>VLOOKUP(A22,#REF!,6,FALSE)/1000</f>
        <v>#REF!</v>
      </c>
      <c r="AB22" s="105" t="e">
        <f>VLOOKUP(A22,#REF!,3,FALSE)/1000</f>
        <v>#REF!</v>
      </c>
      <c r="AC22" s="152" t="s">
        <v>252</v>
      </c>
      <c r="AD22" s="124"/>
    </row>
    <row r="23" spans="2:33" s="11" customFormat="1" ht="21" customHeight="1" x14ac:dyDescent="0.2">
      <c r="B23" s="217"/>
      <c r="C23" s="15" t="s">
        <v>196</v>
      </c>
      <c r="D23" s="218">
        <v>6</v>
      </c>
      <c r="E23" s="218" t="s">
        <v>135</v>
      </c>
      <c r="F23" s="118">
        <v>4.7490000000000006</v>
      </c>
      <c r="G23" s="189" t="s">
        <v>281</v>
      </c>
      <c r="H23" s="240">
        <v>4</v>
      </c>
      <c r="I23" s="287">
        <f t="shared" si="1"/>
        <v>0.92171130180999461</v>
      </c>
      <c r="J23" s="265">
        <v>1</v>
      </c>
      <c r="K23" s="243">
        <v>1</v>
      </c>
      <c r="L23" s="243">
        <v>1</v>
      </c>
      <c r="M23" s="240">
        <v>2</v>
      </c>
      <c r="N23" s="266">
        <v>0.9</v>
      </c>
      <c r="O23" s="267"/>
      <c r="P23" s="242"/>
      <c r="Q23" s="242"/>
      <c r="R23" s="240"/>
      <c r="S23" s="288"/>
      <c r="T23" s="267">
        <v>2</v>
      </c>
      <c r="U23" s="243">
        <v>0</v>
      </c>
      <c r="V23" s="243"/>
      <c r="W23" s="240">
        <v>2</v>
      </c>
      <c r="X23" s="241">
        <v>0.2</v>
      </c>
      <c r="Y23" s="136" t="e">
        <f>VLOOKUP(A23,#REF!,4,FALSE)/1000</f>
        <v>#REF!</v>
      </c>
      <c r="Z23" s="106" t="e">
        <f>VLOOKUP(A23,#REF!,5,FALSE)/1000</f>
        <v>#REF!</v>
      </c>
      <c r="AA23" s="106" t="e">
        <f>VLOOKUP(A23,#REF!,6,FALSE)/1000</f>
        <v>#REF!</v>
      </c>
      <c r="AB23" s="105" t="e">
        <f>VLOOKUP(A23,#REF!,3,FALSE)/1000</f>
        <v>#REF!</v>
      </c>
      <c r="AC23" s="152" t="s">
        <v>260</v>
      </c>
      <c r="AD23" s="124"/>
    </row>
    <row r="24" spans="2:33" s="217" customFormat="1" ht="21" customHeight="1" x14ac:dyDescent="0.2">
      <c r="C24" s="15" t="s">
        <v>300</v>
      </c>
      <c r="D24" s="331"/>
      <c r="E24" s="331"/>
      <c r="F24" s="332"/>
      <c r="G24" s="334"/>
      <c r="H24" s="240">
        <v>2</v>
      </c>
      <c r="I24" s="287">
        <f t="shared" si="1"/>
        <v>0.20482473373555435</v>
      </c>
      <c r="J24" s="265">
        <v>0</v>
      </c>
      <c r="K24" s="243">
        <v>0</v>
      </c>
      <c r="L24" s="243">
        <v>0</v>
      </c>
      <c r="M24" s="240">
        <v>0</v>
      </c>
      <c r="N24" s="266">
        <v>0.2</v>
      </c>
      <c r="O24" s="267"/>
      <c r="P24" s="242"/>
      <c r="Q24" s="242"/>
      <c r="R24" s="240"/>
      <c r="S24" s="288"/>
      <c r="T24" s="267">
        <v>2</v>
      </c>
      <c r="U24" s="243">
        <v>0</v>
      </c>
      <c r="V24" s="243"/>
      <c r="W24" s="240">
        <v>2</v>
      </c>
      <c r="X24" s="241">
        <v>0.3</v>
      </c>
      <c r="Y24" s="136" t="e">
        <f>VLOOKUP(A24,#REF!,4,FALSE)/1000</f>
        <v>#REF!</v>
      </c>
      <c r="Z24" s="106" t="e">
        <f>VLOOKUP(A24,#REF!,5,FALSE)/1000</f>
        <v>#REF!</v>
      </c>
      <c r="AA24" s="106" t="e">
        <f>VLOOKUP(A24,#REF!,6,FALSE)/1000</f>
        <v>#REF!</v>
      </c>
      <c r="AB24" s="105" t="e">
        <f>VLOOKUP(A24,#REF!,3,FALSE)/1000</f>
        <v>#REF!</v>
      </c>
      <c r="AC24" s="152"/>
      <c r="AD24" s="124"/>
    </row>
    <row r="25" spans="2:33" s="11" customFormat="1" ht="21" customHeight="1" x14ac:dyDescent="0.2">
      <c r="B25" s="217"/>
      <c r="C25" s="15" t="s">
        <v>197</v>
      </c>
      <c r="D25" s="218">
        <v>2</v>
      </c>
      <c r="E25" s="218" t="s">
        <v>95</v>
      </c>
      <c r="F25" s="118">
        <v>1.5489999999999999</v>
      </c>
      <c r="G25" s="189" t="s">
        <v>281</v>
      </c>
      <c r="H25" s="240">
        <v>2</v>
      </c>
      <c r="I25" s="287">
        <f t="shared" si="1"/>
        <v>0.20482473373555435</v>
      </c>
      <c r="J25" s="265">
        <v>0</v>
      </c>
      <c r="K25" s="243">
        <v>0</v>
      </c>
      <c r="L25" s="243">
        <v>0</v>
      </c>
      <c r="M25" s="240">
        <v>1</v>
      </c>
      <c r="N25" s="266">
        <v>0.2</v>
      </c>
      <c r="O25" s="267"/>
      <c r="P25" s="242"/>
      <c r="Q25" s="242"/>
      <c r="R25" s="240"/>
      <c r="S25" s="288"/>
      <c r="T25" s="267">
        <v>1</v>
      </c>
      <c r="U25" s="243">
        <v>0</v>
      </c>
      <c r="V25" s="243"/>
      <c r="W25" s="240">
        <v>1</v>
      </c>
      <c r="X25" s="241">
        <v>0.1</v>
      </c>
      <c r="Y25" s="136" t="e">
        <f>VLOOKUP(A25,#REF!,4,FALSE)/1000</f>
        <v>#REF!</v>
      </c>
      <c r="Z25" s="106" t="e">
        <f>VLOOKUP(A25,#REF!,5,FALSE)/1000</f>
        <v>#REF!</v>
      </c>
      <c r="AA25" s="106" t="e">
        <f>VLOOKUP(A25,#REF!,6,FALSE)/1000</f>
        <v>#REF!</v>
      </c>
      <c r="AB25" s="105" t="e">
        <f>VLOOKUP(A25,#REF!,3,FALSE)/1000</f>
        <v>#REF!</v>
      </c>
      <c r="AC25" s="152" t="s">
        <v>254</v>
      </c>
      <c r="AD25" s="124"/>
    </row>
    <row r="26" spans="2:33" s="11" customFormat="1" ht="21" customHeight="1" x14ac:dyDescent="0.2">
      <c r="B26" s="217"/>
      <c r="C26" s="15" t="s">
        <v>198</v>
      </c>
      <c r="D26" s="218">
        <v>2</v>
      </c>
      <c r="E26" s="218" t="s">
        <v>74</v>
      </c>
      <c r="F26" s="118">
        <v>3.669</v>
      </c>
      <c r="G26" s="189" t="s">
        <v>281</v>
      </c>
      <c r="H26" s="240">
        <v>5</v>
      </c>
      <c r="I26" s="287">
        <f t="shared" si="1"/>
        <v>0.4096494674711087</v>
      </c>
      <c r="J26" s="265">
        <v>0</v>
      </c>
      <c r="K26" s="243">
        <v>1</v>
      </c>
      <c r="L26" s="243">
        <v>1</v>
      </c>
      <c r="M26" s="240">
        <v>2</v>
      </c>
      <c r="N26" s="266">
        <v>0.4</v>
      </c>
      <c r="O26" s="267"/>
      <c r="P26" s="242"/>
      <c r="Q26" s="242"/>
      <c r="R26" s="240"/>
      <c r="S26" s="288"/>
      <c r="T26" s="267">
        <v>3</v>
      </c>
      <c r="U26" s="243">
        <v>0</v>
      </c>
      <c r="V26" s="243"/>
      <c r="W26" s="240">
        <v>3</v>
      </c>
      <c r="X26" s="241">
        <v>0.2</v>
      </c>
      <c r="Y26" s="136" t="e">
        <f>VLOOKUP(A26,#REF!,4,FALSE)/1000</f>
        <v>#REF!</v>
      </c>
      <c r="Z26" s="106" t="e">
        <f>VLOOKUP(A26,#REF!,5,FALSE)/1000</f>
        <v>#REF!</v>
      </c>
      <c r="AA26" s="106" t="e">
        <f>VLOOKUP(A26,#REF!,6,FALSE)/1000</f>
        <v>#REF!</v>
      </c>
      <c r="AB26" s="105" t="e">
        <f>VLOOKUP(A26,#REF!,3,FALSE)/1000</f>
        <v>#REF!</v>
      </c>
      <c r="AC26" s="152" t="s">
        <v>254</v>
      </c>
      <c r="AD26" s="124"/>
    </row>
    <row r="27" spans="2:33" s="11" customFormat="1" ht="21" customHeight="1" x14ac:dyDescent="0.2">
      <c r="B27" s="217"/>
      <c r="C27" s="15" t="s">
        <v>199</v>
      </c>
      <c r="D27" s="218">
        <v>2</v>
      </c>
      <c r="E27" s="218" t="s">
        <v>136</v>
      </c>
      <c r="F27" s="118">
        <v>1.216</v>
      </c>
      <c r="G27" s="189" t="s">
        <v>281</v>
      </c>
      <c r="H27" s="240">
        <v>2</v>
      </c>
      <c r="I27" s="287">
        <f t="shared" si="1"/>
        <v>0.4096494674711087</v>
      </c>
      <c r="J27" s="269">
        <v>0</v>
      </c>
      <c r="K27" s="243">
        <v>0</v>
      </c>
      <c r="L27" s="243">
        <v>0</v>
      </c>
      <c r="M27" s="240">
        <v>1</v>
      </c>
      <c r="N27" s="266">
        <v>0.4</v>
      </c>
      <c r="O27" s="270"/>
      <c r="P27" s="243"/>
      <c r="Q27" s="243"/>
      <c r="R27" s="240"/>
      <c r="S27" s="288"/>
      <c r="T27" s="270">
        <v>1</v>
      </c>
      <c r="U27" s="243">
        <v>0</v>
      </c>
      <c r="V27" s="243"/>
      <c r="W27" s="240">
        <v>1</v>
      </c>
      <c r="X27" s="241">
        <v>0.2</v>
      </c>
      <c r="Y27" s="139" t="e">
        <f>VLOOKUP(A27,#REF!,4,FALSE)/1000</f>
        <v>#REF!</v>
      </c>
      <c r="Z27" s="107" t="e">
        <f>VLOOKUP(A27,#REF!,5,FALSE)/1000</f>
        <v>#REF!</v>
      </c>
      <c r="AA27" s="107" t="e">
        <f>VLOOKUP(A27,#REF!,6,FALSE)/1000</f>
        <v>#REF!</v>
      </c>
      <c r="AB27" s="105" t="e">
        <f>VLOOKUP(A27,#REF!,3,FALSE)/1000</f>
        <v>#REF!</v>
      </c>
      <c r="AC27" s="152" t="s">
        <v>254</v>
      </c>
      <c r="AD27" s="124"/>
    </row>
    <row r="28" spans="2:33" s="11" customFormat="1" ht="21" customHeight="1" x14ac:dyDescent="0.2">
      <c r="B28" s="217"/>
      <c r="C28" s="15" t="s">
        <v>200</v>
      </c>
      <c r="D28" s="218">
        <v>1</v>
      </c>
      <c r="E28" s="218" t="s">
        <v>137</v>
      </c>
      <c r="F28" s="118">
        <v>0.28200000000000003</v>
      </c>
      <c r="G28" s="189" t="s">
        <v>281</v>
      </c>
      <c r="H28" s="240">
        <v>1</v>
      </c>
      <c r="I28" s="287">
        <f t="shared" si="1"/>
        <v>0</v>
      </c>
      <c r="J28" s="269">
        <v>0</v>
      </c>
      <c r="K28" s="243">
        <v>0</v>
      </c>
      <c r="L28" s="243">
        <v>0</v>
      </c>
      <c r="M28" s="240">
        <v>0</v>
      </c>
      <c r="N28" s="266">
        <v>0</v>
      </c>
      <c r="O28" s="270"/>
      <c r="P28" s="243"/>
      <c r="Q28" s="243"/>
      <c r="R28" s="240"/>
      <c r="S28" s="288"/>
      <c r="T28" s="270">
        <v>1</v>
      </c>
      <c r="U28" s="243">
        <v>0</v>
      </c>
      <c r="V28" s="243"/>
      <c r="W28" s="240">
        <v>1</v>
      </c>
      <c r="X28" s="241">
        <v>0.1</v>
      </c>
      <c r="Y28" s="139" t="e">
        <f>VLOOKUP(A28,#REF!,4,FALSE)/1000</f>
        <v>#REF!</v>
      </c>
      <c r="Z28" s="107" t="e">
        <f>VLOOKUP(A28,#REF!,5,FALSE)/1000</f>
        <v>#REF!</v>
      </c>
      <c r="AA28" s="107" t="e">
        <f>VLOOKUP(A28,#REF!,6,FALSE)/1000</f>
        <v>#REF!</v>
      </c>
      <c r="AB28" s="105" t="e">
        <f>VLOOKUP(A28,#REF!,3,FALSE)/1000</f>
        <v>#REF!</v>
      </c>
      <c r="AC28" s="152" t="s">
        <v>263</v>
      </c>
      <c r="AD28" s="124"/>
    </row>
    <row r="29" spans="2:33" s="160" customFormat="1" ht="9" customHeight="1" x14ac:dyDescent="0.2">
      <c r="B29" s="11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1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1"/>
      <c r="AD29" s="34"/>
      <c r="AE29"/>
      <c r="AF29"/>
      <c r="AG29"/>
    </row>
    <row r="30" spans="2:33" ht="26.25" customHeight="1" x14ac:dyDescent="0.2">
      <c r="B30" s="160"/>
      <c r="C30" s="406" t="s">
        <v>312</v>
      </c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  <c r="P30" s="406"/>
      <c r="Q30" s="406"/>
      <c r="R30" s="406"/>
      <c r="S30" s="406"/>
      <c r="T30" s="406"/>
      <c r="U30" s="406"/>
      <c r="V30" s="406"/>
      <c r="W30" s="406"/>
      <c r="X30" s="406"/>
      <c r="Y30" s="153"/>
      <c r="Z30" s="153"/>
      <c r="AA30" s="153"/>
      <c r="AB30" s="153"/>
      <c r="AC30" s="153"/>
      <c r="AD30" s="123"/>
      <c r="AE30"/>
      <c r="AF30"/>
      <c r="AG30"/>
    </row>
    <row r="31" spans="2:33" ht="15" x14ac:dyDescent="0.2">
      <c r="AE31"/>
      <c r="AF31"/>
      <c r="AG31"/>
    </row>
  </sheetData>
  <mergeCells count="19">
    <mergeCell ref="AB7:AC7"/>
    <mergeCell ref="D5:I5"/>
    <mergeCell ref="J5:S5"/>
    <mergeCell ref="C2:X2"/>
    <mergeCell ref="Y3:AC3"/>
    <mergeCell ref="D6:I6"/>
    <mergeCell ref="J6:M6"/>
    <mergeCell ref="O6:R6"/>
    <mergeCell ref="T6:W6"/>
    <mergeCell ref="Y6:AC6"/>
    <mergeCell ref="F7:G7"/>
    <mergeCell ref="C30:X30"/>
    <mergeCell ref="H8:I8"/>
    <mergeCell ref="T5:X5"/>
    <mergeCell ref="J4:X4"/>
    <mergeCell ref="H7:I7"/>
    <mergeCell ref="M7:N7"/>
    <mergeCell ref="R7:S7"/>
    <mergeCell ref="W7:X7"/>
  </mergeCells>
  <pageMargins left="1" right="1" top="1" bottom="1" header="0.5" footer="0.5"/>
  <pageSetup orientation="landscape" horizontalDpi="1200" verticalDpi="1200"/>
  <headerFooter alignWithMargins="0">
    <oddFooter>&amp;L&amp;9&amp;F: &amp;A&amp;R&amp;9&amp;D: &amp;T</oddFooter>
  </headerFooter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C32"/>
  <sheetViews>
    <sheetView workbookViewId="0">
      <selection activeCell="AF16" sqref="AF16"/>
    </sheetView>
  </sheetViews>
  <sheetFormatPr baseColWidth="10" defaultColWidth="8.83203125" defaultRowHeight="11" x14ac:dyDescent="0.15"/>
  <cols>
    <col min="1" max="2" width="8.83203125" style="4"/>
    <col min="3" max="3" width="22" style="3" customWidth="1"/>
    <col min="4" max="4" width="4.6640625" style="3" customWidth="1"/>
    <col min="5" max="5" width="7.1640625" style="4" customWidth="1"/>
    <col min="6" max="6" width="4.6640625" style="4" customWidth="1"/>
    <col min="7" max="7" width="8" style="4" customWidth="1"/>
    <col min="8" max="8" width="5" style="4" customWidth="1"/>
    <col min="9" max="9" width="5.1640625" style="4" customWidth="1"/>
    <col min="10" max="12" width="5.33203125" style="4" customWidth="1"/>
    <col min="13" max="14" width="5" style="4" customWidth="1"/>
    <col min="15" max="16" width="5.33203125" style="4" hidden="1" customWidth="1"/>
    <col min="17" max="17" width="6.1640625" style="4" hidden="1" customWidth="1"/>
    <col min="18" max="18" width="7" style="4" hidden="1" customWidth="1"/>
    <col min="19" max="19" width="5.83203125" style="4" hidden="1" customWidth="1"/>
    <col min="20" max="21" width="5.33203125" style="4" customWidth="1"/>
    <col min="22" max="22" width="5.33203125" style="4" hidden="1" customWidth="1"/>
    <col min="23" max="23" width="5" style="4" customWidth="1"/>
    <col min="24" max="24" width="4.83203125" style="4" customWidth="1"/>
    <col min="25" max="27" width="5.33203125" style="4" hidden="1" customWidth="1"/>
    <col min="28" max="28" width="6.5" style="4" hidden="1" customWidth="1"/>
    <col min="29" max="29" width="5.1640625" style="4" hidden="1" customWidth="1"/>
    <col min="30" max="273" width="8.83203125" style="4"/>
    <col min="274" max="274" width="22" style="4" customWidth="1"/>
    <col min="275" max="276" width="5.5" style="4" customWidth="1"/>
    <col min="277" max="278" width="8" style="4" customWidth="1"/>
    <col min="279" max="281" width="5.6640625" style="4" customWidth="1"/>
    <col min="282" max="282" width="8.5" style="4" customWidth="1"/>
    <col min="283" max="284" width="5.6640625" style="4" customWidth="1"/>
    <col min="285" max="285" width="8.5" style="4" customWidth="1"/>
    <col min="286" max="529" width="8.83203125" style="4"/>
    <col min="530" max="530" width="22" style="4" customWidth="1"/>
    <col min="531" max="532" width="5.5" style="4" customWidth="1"/>
    <col min="533" max="534" width="8" style="4" customWidth="1"/>
    <col min="535" max="537" width="5.6640625" style="4" customWidth="1"/>
    <col min="538" max="538" width="8.5" style="4" customWidth="1"/>
    <col min="539" max="540" width="5.6640625" style="4" customWidth="1"/>
    <col min="541" max="541" width="8.5" style="4" customWidth="1"/>
    <col min="542" max="785" width="8.83203125" style="4"/>
    <col min="786" max="786" width="22" style="4" customWidth="1"/>
    <col min="787" max="788" width="5.5" style="4" customWidth="1"/>
    <col min="789" max="790" width="8" style="4" customWidth="1"/>
    <col min="791" max="793" width="5.6640625" style="4" customWidth="1"/>
    <col min="794" max="794" width="8.5" style="4" customWidth="1"/>
    <col min="795" max="796" width="5.6640625" style="4" customWidth="1"/>
    <col min="797" max="797" width="8.5" style="4" customWidth="1"/>
    <col min="798" max="1041" width="8.83203125" style="4"/>
    <col min="1042" max="1042" width="22" style="4" customWidth="1"/>
    <col min="1043" max="1044" width="5.5" style="4" customWidth="1"/>
    <col min="1045" max="1046" width="8" style="4" customWidth="1"/>
    <col min="1047" max="1049" width="5.6640625" style="4" customWidth="1"/>
    <col min="1050" max="1050" width="8.5" style="4" customWidth="1"/>
    <col min="1051" max="1052" width="5.6640625" style="4" customWidth="1"/>
    <col min="1053" max="1053" width="8.5" style="4" customWidth="1"/>
    <col min="1054" max="1297" width="8.83203125" style="4"/>
    <col min="1298" max="1298" width="22" style="4" customWidth="1"/>
    <col min="1299" max="1300" width="5.5" style="4" customWidth="1"/>
    <col min="1301" max="1302" width="8" style="4" customWidth="1"/>
    <col min="1303" max="1305" width="5.6640625" style="4" customWidth="1"/>
    <col min="1306" max="1306" width="8.5" style="4" customWidth="1"/>
    <col min="1307" max="1308" width="5.6640625" style="4" customWidth="1"/>
    <col min="1309" max="1309" width="8.5" style="4" customWidth="1"/>
    <col min="1310" max="1553" width="8.83203125" style="4"/>
    <col min="1554" max="1554" width="22" style="4" customWidth="1"/>
    <col min="1555" max="1556" width="5.5" style="4" customWidth="1"/>
    <col min="1557" max="1558" width="8" style="4" customWidth="1"/>
    <col min="1559" max="1561" width="5.6640625" style="4" customWidth="1"/>
    <col min="1562" max="1562" width="8.5" style="4" customWidth="1"/>
    <col min="1563" max="1564" width="5.6640625" style="4" customWidth="1"/>
    <col min="1565" max="1565" width="8.5" style="4" customWidth="1"/>
    <col min="1566" max="1809" width="8.83203125" style="4"/>
    <col min="1810" max="1810" width="22" style="4" customWidth="1"/>
    <col min="1811" max="1812" width="5.5" style="4" customWidth="1"/>
    <col min="1813" max="1814" width="8" style="4" customWidth="1"/>
    <col min="1815" max="1817" width="5.6640625" style="4" customWidth="1"/>
    <col min="1818" max="1818" width="8.5" style="4" customWidth="1"/>
    <col min="1819" max="1820" width="5.6640625" style="4" customWidth="1"/>
    <col min="1821" max="1821" width="8.5" style="4" customWidth="1"/>
    <col min="1822" max="2065" width="8.83203125" style="4"/>
    <col min="2066" max="2066" width="22" style="4" customWidth="1"/>
    <col min="2067" max="2068" width="5.5" style="4" customWidth="1"/>
    <col min="2069" max="2070" width="8" style="4" customWidth="1"/>
    <col min="2071" max="2073" width="5.6640625" style="4" customWidth="1"/>
    <col min="2074" max="2074" width="8.5" style="4" customWidth="1"/>
    <col min="2075" max="2076" width="5.6640625" style="4" customWidth="1"/>
    <col min="2077" max="2077" width="8.5" style="4" customWidth="1"/>
    <col min="2078" max="2321" width="8.83203125" style="4"/>
    <col min="2322" max="2322" width="22" style="4" customWidth="1"/>
    <col min="2323" max="2324" width="5.5" style="4" customWidth="1"/>
    <col min="2325" max="2326" width="8" style="4" customWidth="1"/>
    <col min="2327" max="2329" width="5.6640625" style="4" customWidth="1"/>
    <col min="2330" max="2330" width="8.5" style="4" customWidth="1"/>
    <col min="2331" max="2332" width="5.6640625" style="4" customWidth="1"/>
    <col min="2333" max="2333" width="8.5" style="4" customWidth="1"/>
    <col min="2334" max="2577" width="8.83203125" style="4"/>
    <col min="2578" max="2578" width="22" style="4" customWidth="1"/>
    <col min="2579" max="2580" width="5.5" style="4" customWidth="1"/>
    <col min="2581" max="2582" width="8" style="4" customWidth="1"/>
    <col min="2583" max="2585" width="5.6640625" style="4" customWidth="1"/>
    <col min="2586" max="2586" width="8.5" style="4" customWidth="1"/>
    <col min="2587" max="2588" width="5.6640625" style="4" customWidth="1"/>
    <col min="2589" max="2589" width="8.5" style="4" customWidth="1"/>
    <col min="2590" max="2833" width="8.83203125" style="4"/>
    <col min="2834" max="2834" width="22" style="4" customWidth="1"/>
    <col min="2835" max="2836" width="5.5" style="4" customWidth="1"/>
    <col min="2837" max="2838" width="8" style="4" customWidth="1"/>
    <col min="2839" max="2841" width="5.6640625" style="4" customWidth="1"/>
    <col min="2842" max="2842" width="8.5" style="4" customWidth="1"/>
    <col min="2843" max="2844" width="5.6640625" style="4" customWidth="1"/>
    <col min="2845" max="2845" width="8.5" style="4" customWidth="1"/>
    <col min="2846" max="3089" width="8.83203125" style="4"/>
    <col min="3090" max="3090" width="22" style="4" customWidth="1"/>
    <col min="3091" max="3092" width="5.5" style="4" customWidth="1"/>
    <col min="3093" max="3094" width="8" style="4" customWidth="1"/>
    <col min="3095" max="3097" width="5.6640625" style="4" customWidth="1"/>
    <col min="3098" max="3098" width="8.5" style="4" customWidth="1"/>
    <col min="3099" max="3100" width="5.6640625" style="4" customWidth="1"/>
    <col min="3101" max="3101" width="8.5" style="4" customWidth="1"/>
    <col min="3102" max="3345" width="8.83203125" style="4"/>
    <col min="3346" max="3346" width="22" style="4" customWidth="1"/>
    <col min="3347" max="3348" width="5.5" style="4" customWidth="1"/>
    <col min="3349" max="3350" width="8" style="4" customWidth="1"/>
    <col min="3351" max="3353" width="5.6640625" style="4" customWidth="1"/>
    <col min="3354" max="3354" width="8.5" style="4" customWidth="1"/>
    <col min="3355" max="3356" width="5.6640625" style="4" customWidth="1"/>
    <col min="3357" max="3357" width="8.5" style="4" customWidth="1"/>
    <col min="3358" max="3601" width="8.83203125" style="4"/>
    <col min="3602" max="3602" width="22" style="4" customWidth="1"/>
    <col min="3603" max="3604" width="5.5" style="4" customWidth="1"/>
    <col min="3605" max="3606" width="8" style="4" customWidth="1"/>
    <col min="3607" max="3609" width="5.6640625" style="4" customWidth="1"/>
    <col min="3610" max="3610" width="8.5" style="4" customWidth="1"/>
    <col min="3611" max="3612" width="5.6640625" style="4" customWidth="1"/>
    <col min="3613" max="3613" width="8.5" style="4" customWidth="1"/>
    <col min="3614" max="3857" width="8.83203125" style="4"/>
    <col min="3858" max="3858" width="22" style="4" customWidth="1"/>
    <col min="3859" max="3860" width="5.5" style="4" customWidth="1"/>
    <col min="3861" max="3862" width="8" style="4" customWidth="1"/>
    <col min="3863" max="3865" width="5.6640625" style="4" customWidth="1"/>
    <col min="3866" max="3866" width="8.5" style="4" customWidth="1"/>
    <col min="3867" max="3868" width="5.6640625" style="4" customWidth="1"/>
    <col min="3869" max="3869" width="8.5" style="4" customWidth="1"/>
    <col min="3870" max="4113" width="8.83203125" style="4"/>
    <col min="4114" max="4114" width="22" style="4" customWidth="1"/>
    <col min="4115" max="4116" width="5.5" style="4" customWidth="1"/>
    <col min="4117" max="4118" width="8" style="4" customWidth="1"/>
    <col min="4119" max="4121" width="5.6640625" style="4" customWidth="1"/>
    <col min="4122" max="4122" width="8.5" style="4" customWidth="1"/>
    <col min="4123" max="4124" width="5.6640625" style="4" customWidth="1"/>
    <col min="4125" max="4125" width="8.5" style="4" customWidth="1"/>
    <col min="4126" max="4369" width="8.83203125" style="4"/>
    <col min="4370" max="4370" width="22" style="4" customWidth="1"/>
    <col min="4371" max="4372" width="5.5" style="4" customWidth="1"/>
    <col min="4373" max="4374" width="8" style="4" customWidth="1"/>
    <col min="4375" max="4377" width="5.6640625" style="4" customWidth="1"/>
    <col min="4378" max="4378" width="8.5" style="4" customWidth="1"/>
    <col min="4379" max="4380" width="5.6640625" style="4" customWidth="1"/>
    <col min="4381" max="4381" width="8.5" style="4" customWidth="1"/>
    <col min="4382" max="4625" width="8.83203125" style="4"/>
    <col min="4626" max="4626" width="22" style="4" customWidth="1"/>
    <col min="4627" max="4628" width="5.5" style="4" customWidth="1"/>
    <col min="4629" max="4630" width="8" style="4" customWidth="1"/>
    <col min="4631" max="4633" width="5.6640625" style="4" customWidth="1"/>
    <col min="4634" max="4634" width="8.5" style="4" customWidth="1"/>
    <col min="4635" max="4636" width="5.6640625" style="4" customWidth="1"/>
    <col min="4637" max="4637" width="8.5" style="4" customWidth="1"/>
    <col min="4638" max="4881" width="8.83203125" style="4"/>
    <col min="4882" max="4882" width="22" style="4" customWidth="1"/>
    <col min="4883" max="4884" width="5.5" style="4" customWidth="1"/>
    <col min="4885" max="4886" width="8" style="4" customWidth="1"/>
    <col min="4887" max="4889" width="5.6640625" style="4" customWidth="1"/>
    <col min="4890" max="4890" width="8.5" style="4" customWidth="1"/>
    <col min="4891" max="4892" width="5.6640625" style="4" customWidth="1"/>
    <col min="4893" max="4893" width="8.5" style="4" customWidth="1"/>
    <col min="4894" max="5137" width="8.83203125" style="4"/>
    <col min="5138" max="5138" width="22" style="4" customWidth="1"/>
    <col min="5139" max="5140" width="5.5" style="4" customWidth="1"/>
    <col min="5141" max="5142" width="8" style="4" customWidth="1"/>
    <col min="5143" max="5145" width="5.6640625" style="4" customWidth="1"/>
    <col min="5146" max="5146" width="8.5" style="4" customWidth="1"/>
    <col min="5147" max="5148" width="5.6640625" style="4" customWidth="1"/>
    <col min="5149" max="5149" width="8.5" style="4" customWidth="1"/>
    <col min="5150" max="5393" width="8.83203125" style="4"/>
    <col min="5394" max="5394" width="22" style="4" customWidth="1"/>
    <col min="5395" max="5396" width="5.5" style="4" customWidth="1"/>
    <col min="5397" max="5398" width="8" style="4" customWidth="1"/>
    <col min="5399" max="5401" width="5.6640625" style="4" customWidth="1"/>
    <col min="5402" max="5402" width="8.5" style="4" customWidth="1"/>
    <col min="5403" max="5404" width="5.6640625" style="4" customWidth="1"/>
    <col min="5405" max="5405" width="8.5" style="4" customWidth="1"/>
    <col min="5406" max="5649" width="8.83203125" style="4"/>
    <col min="5650" max="5650" width="22" style="4" customWidth="1"/>
    <col min="5651" max="5652" width="5.5" style="4" customWidth="1"/>
    <col min="5653" max="5654" width="8" style="4" customWidth="1"/>
    <col min="5655" max="5657" width="5.6640625" style="4" customWidth="1"/>
    <col min="5658" max="5658" width="8.5" style="4" customWidth="1"/>
    <col min="5659" max="5660" width="5.6640625" style="4" customWidth="1"/>
    <col min="5661" max="5661" width="8.5" style="4" customWidth="1"/>
    <col min="5662" max="5905" width="8.83203125" style="4"/>
    <col min="5906" max="5906" width="22" style="4" customWidth="1"/>
    <col min="5907" max="5908" width="5.5" style="4" customWidth="1"/>
    <col min="5909" max="5910" width="8" style="4" customWidth="1"/>
    <col min="5911" max="5913" width="5.6640625" style="4" customWidth="1"/>
    <col min="5914" max="5914" width="8.5" style="4" customWidth="1"/>
    <col min="5915" max="5916" width="5.6640625" style="4" customWidth="1"/>
    <col min="5917" max="5917" width="8.5" style="4" customWidth="1"/>
    <col min="5918" max="6161" width="8.83203125" style="4"/>
    <col min="6162" max="6162" width="22" style="4" customWidth="1"/>
    <col min="6163" max="6164" width="5.5" style="4" customWidth="1"/>
    <col min="6165" max="6166" width="8" style="4" customWidth="1"/>
    <col min="6167" max="6169" width="5.6640625" style="4" customWidth="1"/>
    <col min="6170" max="6170" width="8.5" style="4" customWidth="1"/>
    <col min="6171" max="6172" width="5.6640625" style="4" customWidth="1"/>
    <col min="6173" max="6173" width="8.5" style="4" customWidth="1"/>
    <col min="6174" max="6417" width="8.83203125" style="4"/>
    <col min="6418" max="6418" width="22" style="4" customWidth="1"/>
    <col min="6419" max="6420" width="5.5" style="4" customWidth="1"/>
    <col min="6421" max="6422" width="8" style="4" customWidth="1"/>
    <col min="6423" max="6425" width="5.6640625" style="4" customWidth="1"/>
    <col min="6426" max="6426" width="8.5" style="4" customWidth="1"/>
    <col min="6427" max="6428" width="5.6640625" style="4" customWidth="1"/>
    <col min="6429" max="6429" width="8.5" style="4" customWidth="1"/>
    <col min="6430" max="6673" width="8.83203125" style="4"/>
    <col min="6674" max="6674" width="22" style="4" customWidth="1"/>
    <col min="6675" max="6676" width="5.5" style="4" customWidth="1"/>
    <col min="6677" max="6678" width="8" style="4" customWidth="1"/>
    <col min="6679" max="6681" width="5.6640625" style="4" customWidth="1"/>
    <col min="6682" max="6682" width="8.5" style="4" customWidth="1"/>
    <col min="6683" max="6684" width="5.6640625" style="4" customWidth="1"/>
    <col min="6685" max="6685" width="8.5" style="4" customWidth="1"/>
    <col min="6686" max="6929" width="8.83203125" style="4"/>
    <col min="6930" max="6930" width="22" style="4" customWidth="1"/>
    <col min="6931" max="6932" width="5.5" style="4" customWidth="1"/>
    <col min="6933" max="6934" width="8" style="4" customWidth="1"/>
    <col min="6935" max="6937" width="5.6640625" style="4" customWidth="1"/>
    <col min="6938" max="6938" width="8.5" style="4" customWidth="1"/>
    <col min="6939" max="6940" width="5.6640625" style="4" customWidth="1"/>
    <col min="6941" max="6941" width="8.5" style="4" customWidth="1"/>
    <col min="6942" max="7185" width="8.83203125" style="4"/>
    <col min="7186" max="7186" width="22" style="4" customWidth="1"/>
    <col min="7187" max="7188" width="5.5" style="4" customWidth="1"/>
    <col min="7189" max="7190" width="8" style="4" customWidth="1"/>
    <col min="7191" max="7193" width="5.6640625" style="4" customWidth="1"/>
    <col min="7194" max="7194" width="8.5" style="4" customWidth="1"/>
    <col min="7195" max="7196" width="5.6640625" style="4" customWidth="1"/>
    <col min="7197" max="7197" width="8.5" style="4" customWidth="1"/>
    <col min="7198" max="7441" width="8.83203125" style="4"/>
    <col min="7442" max="7442" width="22" style="4" customWidth="1"/>
    <col min="7443" max="7444" width="5.5" style="4" customWidth="1"/>
    <col min="7445" max="7446" width="8" style="4" customWidth="1"/>
    <col min="7447" max="7449" width="5.6640625" style="4" customWidth="1"/>
    <col min="7450" max="7450" width="8.5" style="4" customWidth="1"/>
    <col min="7451" max="7452" width="5.6640625" style="4" customWidth="1"/>
    <col min="7453" max="7453" width="8.5" style="4" customWidth="1"/>
    <col min="7454" max="7697" width="8.83203125" style="4"/>
    <col min="7698" max="7698" width="22" style="4" customWidth="1"/>
    <col min="7699" max="7700" width="5.5" style="4" customWidth="1"/>
    <col min="7701" max="7702" width="8" style="4" customWidth="1"/>
    <col min="7703" max="7705" width="5.6640625" style="4" customWidth="1"/>
    <col min="7706" max="7706" width="8.5" style="4" customWidth="1"/>
    <col min="7707" max="7708" width="5.6640625" style="4" customWidth="1"/>
    <col min="7709" max="7709" width="8.5" style="4" customWidth="1"/>
    <col min="7710" max="7953" width="8.83203125" style="4"/>
    <col min="7954" max="7954" width="22" style="4" customWidth="1"/>
    <col min="7955" max="7956" width="5.5" style="4" customWidth="1"/>
    <col min="7957" max="7958" width="8" style="4" customWidth="1"/>
    <col min="7959" max="7961" width="5.6640625" style="4" customWidth="1"/>
    <col min="7962" max="7962" width="8.5" style="4" customWidth="1"/>
    <col min="7963" max="7964" width="5.6640625" style="4" customWidth="1"/>
    <col min="7965" max="7965" width="8.5" style="4" customWidth="1"/>
    <col min="7966" max="8209" width="8.83203125" style="4"/>
    <col min="8210" max="8210" width="22" style="4" customWidth="1"/>
    <col min="8211" max="8212" width="5.5" style="4" customWidth="1"/>
    <col min="8213" max="8214" width="8" style="4" customWidth="1"/>
    <col min="8215" max="8217" width="5.6640625" style="4" customWidth="1"/>
    <col min="8218" max="8218" width="8.5" style="4" customWidth="1"/>
    <col min="8219" max="8220" width="5.6640625" style="4" customWidth="1"/>
    <col min="8221" max="8221" width="8.5" style="4" customWidth="1"/>
    <col min="8222" max="8465" width="8.83203125" style="4"/>
    <col min="8466" max="8466" width="22" style="4" customWidth="1"/>
    <col min="8467" max="8468" width="5.5" style="4" customWidth="1"/>
    <col min="8469" max="8470" width="8" style="4" customWidth="1"/>
    <col min="8471" max="8473" width="5.6640625" style="4" customWidth="1"/>
    <col min="8474" max="8474" width="8.5" style="4" customWidth="1"/>
    <col min="8475" max="8476" width="5.6640625" style="4" customWidth="1"/>
    <col min="8477" max="8477" width="8.5" style="4" customWidth="1"/>
    <col min="8478" max="8721" width="8.83203125" style="4"/>
    <col min="8722" max="8722" width="22" style="4" customWidth="1"/>
    <col min="8723" max="8724" width="5.5" style="4" customWidth="1"/>
    <col min="8725" max="8726" width="8" style="4" customWidth="1"/>
    <col min="8727" max="8729" width="5.6640625" style="4" customWidth="1"/>
    <col min="8730" max="8730" width="8.5" style="4" customWidth="1"/>
    <col min="8731" max="8732" width="5.6640625" style="4" customWidth="1"/>
    <col min="8733" max="8733" width="8.5" style="4" customWidth="1"/>
    <col min="8734" max="8977" width="8.83203125" style="4"/>
    <col min="8978" max="8978" width="22" style="4" customWidth="1"/>
    <col min="8979" max="8980" width="5.5" style="4" customWidth="1"/>
    <col min="8981" max="8982" width="8" style="4" customWidth="1"/>
    <col min="8983" max="8985" width="5.6640625" style="4" customWidth="1"/>
    <col min="8986" max="8986" width="8.5" style="4" customWidth="1"/>
    <col min="8987" max="8988" width="5.6640625" style="4" customWidth="1"/>
    <col min="8989" max="8989" width="8.5" style="4" customWidth="1"/>
    <col min="8990" max="9233" width="8.83203125" style="4"/>
    <col min="9234" max="9234" width="22" style="4" customWidth="1"/>
    <col min="9235" max="9236" width="5.5" style="4" customWidth="1"/>
    <col min="9237" max="9238" width="8" style="4" customWidth="1"/>
    <col min="9239" max="9241" width="5.6640625" style="4" customWidth="1"/>
    <col min="9242" max="9242" width="8.5" style="4" customWidth="1"/>
    <col min="9243" max="9244" width="5.6640625" style="4" customWidth="1"/>
    <col min="9245" max="9245" width="8.5" style="4" customWidth="1"/>
    <col min="9246" max="9489" width="8.83203125" style="4"/>
    <col min="9490" max="9490" width="22" style="4" customWidth="1"/>
    <col min="9491" max="9492" width="5.5" style="4" customWidth="1"/>
    <col min="9493" max="9494" width="8" style="4" customWidth="1"/>
    <col min="9495" max="9497" width="5.6640625" style="4" customWidth="1"/>
    <col min="9498" max="9498" width="8.5" style="4" customWidth="1"/>
    <col min="9499" max="9500" width="5.6640625" style="4" customWidth="1"/>
    <col min="9501" max="9501" width="8.5" style="4" customWidth="1"/>
    <col min="9502" max="9745" width="8.83203125" style="4"/>
    <col min="9746" max="9746" width="22" style="4" customWidth="1"/>
    <col min="9747" max="9748" width="5.5" style="4" customWidth="1"/>
    <col min="9749" max="9750" width="8" style="4" customWidth="1"/>
    <col min="9751" max="9753" width="5.6640625" style="4" customWidth="1"/>
    <col min="9754" max="9754" width="8.5" style="4" customWidth="1"/>
    <col min="9755" max="9756" width="5.6640625" style="4" customWidth="1"/>
    <col min="9757" max="9757" width="8.5" style="4" customWidth="1"/>
    <col min="9758" max="10001" width="8.83203125" style="4"/>
    <col min="10002" max="10002" width="22" style="4" customWidth="1"/>
    <col min="10003" max="10004" width="5.5" style="4" customWidth="1"/>
    <col min="10005" max="10006" width="8" style="4" customWidth="1"/>
    <col min="10007" max="10009" width="5.6640625" style="4" customWidth="1"/>
    <col min="10010" max="10010" width="8.5" style="4" customWidth="1"/>
    <col min="10011" max="10012" width="5.6640625" style="4" customWidth="1"/>
    <col min="10013" max="10013" width="8.5" style="4" customWidth="1"/>
    <col min="10014" max="10257" width="8.83203125" style="4"/>
    <col min="10258" max="10258" width="22" style="4" customWidth="1"/>
    <col min="10259" max="10260" width="5.5" style="4" customWidth="1"/>
    <col min="10261" max="10262" width="8" style="4" customWidth="1"/>
    <col min="10263" max="10265" width="5.6640625" style="4" customWidth="1"/>
    <col min="10266" max="10266" width="8.5" style="4" customWidth="1"/>
    <col min="10267" max="10268" width="5.6640625" style="4" customWidth="1"/>
    <col min="10269" max="10269" width="8.5" style="4" customWidth="1"/>
    <col min="10270" max="10513" width="8.83203125" style="4"/>
    <col min="10514" max="10514" width="22" style="4" customWidth="1"/>
    <col min="10515" max="10516" width="5.5" style="4" customWidth="1"/>
    <col min="10517" max="10518" width="8" style="4" customWidth="1"/>
    <col min="10519" max="10521" width="5.6640625" style="4" customWidth="1"/>
    <col min="10522" max="10522" width="8.5" style="4" customWidth="1"/>
    <col min="10523" max="10524" width="5.6640625" style="4" customWidth="1"/>
    <col min="10525" max="10525" width="8.5" style="4" customWidth="1"/>
    <col min="10526" max="10769" width="8.83203125" style="4"/>
    <col min="10770" max="10770" width="22" style="4" customWidth="1"/>
    <col min="10771" max="10772" width="5.5" style="4" customWidth="1"/>
    <col min="10773" max="10774" width="8" style="4" customWidth="1"/>
    <col min="10775" max="10777" width="5.6640625" style="4" customWidth="1"/>
    <col min="10778" max="10778" width="8.5" style="4" customWidth="1"/>
    <col min="10779" max="10780" width="5.6640625" style="4" customWidth="1"/>
    <col min="10781" max="10781" width="8.5" style="4" customWidth="1"/>
    <col min="10782" max="11025" width="8.83203125" style="4"/>
    <col min="11026" max="11026" width="22" style="4" customWidth="1"/>
    <col min="11027" max="11028" width="5.5" style="4" customWidth="1"/>
    <col min="11029" max="11030" width="8" style="4" customWidth="1"/>
    <col min="11031" max="11033" width="5.6640625" style="4" customWidth="1"/>
    <col min="11034" max="11034" width="8.5" style="4" customWidth="1"/>
    <col min="11035" max="11036" width="5.6640625" style="4" customWidth="1"/>
    <col min="11037" max="11037" width="8.5" style="4" customWidth="1"/>
    <col min="11038" max="11281" width="8.83203125" style="4"/>
    <col min="11282" max="11282" width="22" style="4" customWidth="1"/>
    <col min="11283" max="11284" width="5.5" style="4" customWidth="1"/>
    <col min="11285" max="11286" width="8" style="4" customWidth="1"/>
    <col min="11287" max="11289" width="5.6640625" style="4" customWidth="1"/>
    <col min="11290" max="11290" width="8.5" style="4" customWidth="1"/>
    <col min="11291" max="11292" width="5.6640625" style="4" customWidth="1"/>
    <col min="11293" max="11293" width="8.5" style="4" customWidth="1"/>
    <col min="11294" max="11537" width="8.83203125" style="4"/>
    <col min="11538" max="11538" width="22" style="4" customWidth="1"/>
    <col min="11539" max="11540" width="5.5" style="4" customWidth="1"/>
    <col min="11541" max="11542" width="8" style="4" customWidth="1"/>
    <col min="11543" max="11545" width="5.6640625" style="4" customWidth="1"/>
    <col min="11546" max="11546" width="8.5" style="4" customWidth="1"/>
    <col min="11547" max="11548" width="5.6640625" style="4" customWidth="1"/>
    <col min="11549" max="11549" width="8.5" style="4" customWidth="1"/>
    <col min="11550" max="11793" width="8.83203125" style="4"/>
    <col min="11794" max="11794" width="22" style="4" customWidth="1"/>
    <col min="11795" max="11796" width="5.5" style="4" customWidth="1"/>
    <col min="11797" max="11798" width="8" style="4" customWidth="1"/>
    <col min="11799" max="11801" width="5.6640625" style="4" customWidth="1"/>
    <col min="11802" max="11802" width="8.5" style="4" customWidth="1"/>
    <col min="11803" max="11804" width="5.6640625" style="4" customWidth="1"/>
    <col min="11805" max="11805" width="8.5" style="4" customWidth="1"/>
    <col min="11806" max="12049" width="8.83203125" style="4"/>
    <col min="12050" max="12050" width="22" style="4" customWidth="1"/>
    <col min="12051" max="12052" width="5.5" style="4" customWidth="1"/>
    <col min="12053" max="12054" width="8" style="4" customWidth="1"/>
    <col min="12055" max="12057" width="5.6640625" style="4" customWidth="1"/>
    <col min="12058" max="12058" width="8.5" style="4" customWidth="1"/>
    <col min="12059" max="12060" width="5.6640625" style="4" customWidth="1"/>
    <col min="12061" max="12061" width="8.5" style="4" customWidth="1"/>
    <col min="12062" max="12305" width="8.83203125" style="4"/>
    <col min="12306" max="12306" width="22" style="4" customWidth="1"/>
    <col min="12307" max="12308" width="5.5" style="4" customWidth="1"/>
    <col min="12309" max="12310" width="8" style="4" customWidth="1"/>
    <col min="12311" max="12313" width="5.6640625" style="4" customWidth="1"/>
    <col min="12314" max="12314" width="8.5" style="4" customWidth="1"/>
    <col min="12315" max="12316" width="5.6640625" style="4" customWidth="1"/>
    <col min="12317" max="12317" width="8.5" style="4" customWidth="1"/>
    <col min="12318" max="12561" width="8.83203125" style="4"/>
    <col min="12562" max="12562" width="22" style="4" customWidth="1"/>
    <col min="12563" max="12564" width="5.5" style="4" customWidth="1"/>
    <col min="12565" max="12566" width="8" style="4" customWidth="1"/>
    <col min="12567" max="12569" width="5.6640625" style="4" customWidth="1"/>
    <col min="12570" max="12570" width="8.5" style="4" customWidth="1"/>
    <col min="12571" max="12572" width="5.6640625" style="4" customWidth="1"/>
    <col min="12573" max="12573" width="8.5" style="4" customWidth="1"/>
    <col min="12574" max="12817" width="8.83203125" style="4"/>
    <col min="12818" max="12818" width="22" style="4" customWidth="1"/>
    <col min="12819" max="12820" width="5.5" style="4" customWidth="1"/>
    <col min="12821" max="12822" width="8" style="4" customWidth="1"/>
    <col min="12823" max="12825" width="5.6640625" style="4" customWidth="1"/>
    <col min="12826" max="12826" width="8.5" style="4" customWidth="1"/>
    <col min="12827" max="12828" width="5.6640625" style="4" customWidth="1"/>
    <col min="12829" max="12829" width="8.5" style="4" customWidth="1"/>
    <col min="12830" max="13073" width="8.83203125" style="4"/>
    <col min="13074" max="13074" width="22" style="4" customWidth="1"/>
    <col min="13075" max="13076" width="5.5" style="4" customWidth="1"/>
    <col min="13077" max="13078" width="8" style="4" customWidth="1"/>
    <col min="13079" max="13081" width="5.6640625" style="4" customWidth="1"/>
    <col min="13082" max="13082" width="8.5" style="4" customWidth="1"/>
    <col min="13083" max="13084" width="5.6640625" style="4" customWidth="1"/>
    <col min="13085" max="13085" width="8.5" style="4" customWidth="1"/>
    <col min="13086" max="13329" width="8.83203125" style="4"/>
    <col min="13330" max="13330" width="22" style="4" customWidth="1"/>
    <col min="13331" max="13332" width="5.5" style="4" customWidth="1"/>
    <col min="13333" max="13334" width="8" style="4" customWidth="1"/>
    <col min="13335" max="13337" width="5.6640625" style="4" customWidth="1"/>
    <col min="13338" max="13338" width="8.5" style="4" customWidth="1"/>
    <col min="13339" max="13340" width="5.6640625" style="4" customWidth="1"/>
    <col min="13341" max="13341" width="8.5" style="4" customWidth="1"/>
    <col min="13342" max="13585" width="8.83203125" style="4"/>
    <col min="13586" max="13586" width="22" style="4" customWidth="1"/>
    <col min="13587" max="13588" width="5.5" style="4" customWidth="1"/>
    <col min="13589" max="13590" width="8" style="4" customWidth="1"/>
    <col min="13591" max="13593" width="5.6640625" style="4" customWidth="1"/>
    <col min="13594" max="13594" width="8.5" style="4" customWidth="1"/>
    <col min="13595" max="13596" width="5.6640625" style="4" customWidth="1"/>
    <col min="13597" max="13597" width="8.5" style="4" customWidth="1"/>
    <col min="13598" max="13841" width="8.83203125" style="4"/>
    <col min="13842" max="13842" width="22" style="4" customWidth="1"/>
    <col min="13843" max="13844" width="5.5" style="4" customWidth="1"/>
    <col min="13845" max="13846" width="8" style="4" customWidth="1"/>
    <col min="13847" max="13849" width="5.6640625" style="4" customWidth="1"/>
    <col min="13850" max="13850" width="8.5" style="4" customWidth="1"/>
    <col min="13851" max="13852" width="5.6640625" style="4" customWidth="1"/>
    <col min="13853" max="13853" width="8.5" style="4" customWidth="1"/>
    <col min="13854" max="14097" width="8.83203125" style="4"/>
    <col min="14098" max="14098" width="22" style="4" customWidth="1"/>
    <col min="14099" max="14100" width="5.5" style="4" customWidth="1"/>
    <col min="14101" max="14102" width="8" style="4" customWidth="1"/>
    <col min="14103" max="14105" width="5.6640625" style="4" customWidth="1"/>
    <col min="14106" max="14106" width="8.5" style="4" customWidth="1"/>
    <col min="14107" max="14108" width="5.6640625" style="4" customWidth="1"/>
    <col min="14109" max="14109" width="8.5" style="4" customWidth="1"/>
    <col min="14110" max="14353" width="8.83203125" style="4"/>
    <col min="14354" max="14354" width="22" style="4" customWidth="1"/>
    <col min="14355" max="14356" width="5.5" style="4" customWidth="1"/>
    <col min="14357" max="14358" width="8" style="4" customWidth="1"/>
    <col min="14359" max="14361" width="5.6640625" style="4" customWidth="1"/>
    <col min="14362" max="14362" width="8.5" style="4" customWidth="1"/>
    <col min="14363" max="14364" width="5.6640625" style="4" customWidth="1"/>
    <col min="14365" max="14365" width="8.5" style="4" customWidth="1"/>
    <col min="14366" max="14609" width="8.83203125" style="4"/>
    <col min="14610" max="14610" width="22" style="4" customWidth="1"/>
    <col min="14611" max="14612" width="5.5" style="4" customWidth="1"/>
    <col min="14613" max="14614" width="8" style="4" customWidth="1"/>
    <col min="14615" max="14617" width="5.6640625" style="4" customWidth="1"/>
    <col min="14618" max="14618" width="8.5" style="4" customWidth="1"/>
    <col min="14619" max="14620" width="5.6640625" style="4" customWidth="1"/>
    <col min="14621" max="14621" width="8.5" style="4" customWidth="1"/>
    <col min="14622" max="14865" width="8.83203125" style="4"/>
    <col min="14866" max="14866" width="22" style="4" customWidth="1"/>
    <col min="14867" max="14868" width="5.5" style="4" customWidth="1"/>
    <col min="14869" max="14870" width="8" style="4" customWidth="1"/>
    <col min="14871" max="14873" width="5.6640625" style="4" customWidth="1"/>
    <col min="14874" max="14874" width="8.5" style="4" customWidth="1"/>
    <col min="14875" max="14876" width="5.6640625" style="4" customWidth="1"/>
    <col min="14877" max="14877" width="8.5" style="4" customWidth="1"/>
    <col min="14878" max="15121" width="8.83203125" style="4"/>
    <col min="15122" max="15122" width="22" style="4" customWidth="1"/>
    <col min="15123" max="15124" width="5.5" style="4" customWidth="1"/>
    <col min="15125" max="15126" width="8" style="4" customWidth="1"/>
    <col min="15127" max="15129" width="5.6640625" style="4" customWidth="1"/>
    <col min="15130" max="15130" width="8.5" style="4" customWidth="1"/>
    <col min="15131" max="15132" width="5.6640625" style="4" customWidth="1"/>
    <col min="15133" max="15133" width="8.5" style="4" customWidth="1"/>
    <col min="15134" max="15377" width="8.83203125" style="4"/>
    <col min="15378" max="15378" width="22" style="4" customWidth="1"/>
    <col min="15379" max="15380" width="5.5" style="4" customWidth="1"/>
    <col min="15381" max="15382" width="8" style="4" customWidth="1"/>
    <col min="15383" max="15385" width="5.6640625" style="4" customWidth="1"/>
    <col min="15386" max="15386" width="8.5" style="4" customWidth="1"/>
    <col min="15387" max="15388" width="5.6640625" style="4" customWidth="1"/>
    <col min="15389" max="15389" width="8.5" style="4" customWidth="1"/>
    <col min="15390" max="15633" width="8.83203125" style="4"/>
    <col min="15634" max="15634" width="22" style="4" customWidth="1"/>
    <col min="15635" max="15636" width="5.5" style="4" customWidth="1"/>
    <col min="15637" max="15638" width="8" style="4" customWidth="1"/>
    <col min="15639" max="15641" width="5.6640625" style="4" customWidth="1"/>
    <col min="15642" max="15642" width="8.5" style="4" customWidth="1"/>
    <col min="15643" max="15644" width="5.6640625" style="4" customWidth="1"/>
    <col min="15645" max="15645" width="8.5" style="4" customWidth="1"/>
    <col min="15646" max="15889" width="8.83203125" style="4"/>
    <col min="15890" max="15890" width="22" style="4" customWidth="1"/>
    <col min="15891" max="15892" width="5.5" style="4" customWidth="1"/>
    <col min="15893" max="15894" width="8" style="4" customWidth="1"/>
    <col min="15895" max="15897" width="5.6640625" style="4" customWidth="1"/>
    <col min="15898" max="15898" width="8.5" style="4" customWidth="1"/>
    <col min="15899" max="15900" width="5.6640625" style="4" customWidth="1"/>
    <col min="15901" max="15901" width="8.5" style="4" customWidth="1"/>
    <col min="15902" max="16145" width="8.83203125" style="4"/>
    <col min="16146" max="16146" width="22" style="4" customWidth="1"/>
    <col min="16147" max="16148" width="5.5" style="4" customWidth="1"/>
    <col min="16149" max="16150" width="8" style="4" customWidth="1"/>
    <col min="16151" max="16153" width="5.6640625" style="4" customWidth="1"/>
    <col min="16154" max="16154" width="8.5" style="4" customWidth="1"/>
    <col min="16155" max="16156" width="5.6640625" style="4" customWidth="1"/>
    <col min="16157" max="16157" width="8.5" style="4" customWidth="1"/>
    <col min="16158" max="16384" width="8.83203125" style="4"/>
  </cols>
  <sheetData>
    <row r="1" spans="2:29" ht="8.25" customHeight="1" x14ac:dyDescent="0.15"/>
    <row r="2" spans="2:29" ht="29.25" customHeight="1" x14ac:dyDescent="0.2">
      <c r="C2" s="364" t="s">
        <v>317</v>
      </c>
      <c r="D2" s="365"/>
      <c r="E2" s="365"/>
      <c r="F2" s="365"/>
      <c r="G2" s="365"/>
      <c r="H2" s="365"/>
      <c r="I2" s="365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</row>
    <row r="3" spans="2:29" ht="11.25" customHeight="1" x14ac:dyDescent="0.15">
      <c r="D3" s="4"/>
    </row>
    <row r="4" spans="2:29" ht="18" customHeight="1" x14ac:dyDescent="0.15">
      <c r="C4" s="5"/>
      <c r="D4" s="6"/>
      <c r="E4" s="6"/>
      <c r="F4" s="6"/>
      <c r="G4" s="6"/>
      <c r="H4" s="6"/>
      <c r="I4" s="7"/>
      <c r="J4" s="393" t="s">
        <v>297</v>
      </c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407"/>
      <c r="Y4" s="161"/>
      <c r="Z4" s="161"/>
      <c r="AA4" s="161"/>
      <c r="AB4" s="161"/>
      <c r="AC4" s="167"/>
    </row>
    <row r="5" spans="2:29" s="11" customFormat="1" ht="18" customHeight="1" x14ac:dyDescent="0.2">
      <c r="C5" s="10"/>
      <c r="D5" s="358"/>
      <c r="E5" s="358"/>
      <c r="F5" s="358"/>
      <c r="G5" s="358"/>
      <c r="H5" s="358"/>
      <c r="I5" s="413"/>
      <c r="J5" s="393" t="s">
        <v>10</v>
      </c>
      <c r="K5" s="370"/>
      <c r="L5" s="370"/>
      <c r="M5" s="370"/>
      <c r="N5" s="370"/>
      <c r="O5" s="394"/>
      <c r="P5" s="394"/>
      <c r="Q5" s="394"/>
      <c r="R5" s="391"/>
      <c r="S5" s="391"/>
      <c r="T5" s="404" t="s">
        <v>115</v>
      </c>
      <c r="U5" s="370"/>
      <c r="V5" s="370"/>
      <c r="W5" s="370"/>
      <c r="X5" s="407"/>
      <c r="Y5" s="164"/>
      <c r="Z5" s="164"/>
      <c r="AA5" s="164"/>
      <c r="AB5" s="164"/>
      <c r="AC5" s="166"/>
    </row>
    <row r="6" spans="2:29" s="11" customFormat="1" ht="21" hidden="1" customHeight="1" x14ac:dyDescent="0.2">
      <c r="C6" s="10"/>
      <c r="D6" s="358"/>
      <c r="E6" s="358"/>
      <c r="F6" s="358"/>
      <c r="G6" s="358"/>
      <c r="H6" s="358"/>
      <c r="I6" s="413"/>
      <c r="J6" s="393" t="s">
        <v>182</v>
      </c>
      <c r="K6" s="370"/>
      <c r="L6" s="370"/>
      <c r="M6" s="370"/>
      <c r="N6" s="412"/>
      <c r="O6" s="404" t="s">
        <v>183</v>
      </c>
      <c r="P6" s="370"/>
      <c r="Q6" s="370"/>
      <c r="R6" s="391"/>
      <c r="S6" s="392"/>
      <c r="T6" s="393" t="s">
        <v>182</v>
      </c>
      <c r="U6" s="370"/>
      <c r="V6" s="370"/>
      <c r="W6" s="370"/>
      <c r="X6" s="402"/>
      <c r="Y6" s="370" t="s">
        <v>183</v>
      </c>
      <c r="Z6" s="370"/>
      <c r="AA6" s="370"/>
      <c r="AB6" s="370"/>
      <c r="AC6" s="402"/>
    </row>
    <row r="7" spans="2:29" s="11" customFormat="1" ht="16.5" customHeight="1" x14ac:dyDescent="0.2">
      <c r="C7" s="26" t="s">
        <v>138</v>
      </c>
      <c r="D7" s="27">
        <v>2000</v>
      </c>
      <c r="E7" s="27">
        <v>2005</v>
      </c>
      <c r="F7" s="397">
        <v>2010</v>
      </c>
      <c r="G7" s="410"/>
      <c r="H7" s="397" t="s">
        <v>117</v>
      </c>
      <c r="I7" s="398"/>
      <c r="J7" s="56" t="s">
        <v>118</v>
      </c>
      <c r="K7" s="27" t="s">
        <v>118</v>
      </c>
      <c r="L7" s="27" t="s">
        <v>119</v>
      </c>
      <c r="M7" s="395" t="s">
        <v>120</v>
      </c>
      <c r="N7" s="396"/>
      <c r="O7" s="58" t="s">
        <v>118</v>
      </c>
      <c r="P7" s="36" t="s">
        <v>118</v>
      </c>
      <c r="Q7" s="36" t="s">
        <v>119</v>
      </c>
      <c r="R7" s="397" t="s">
        <v>120</v>
      </c>
      <c r="S7" s="398"/>
      <c r="T7" s="71" t="s">
        <v>118</v>
      </c>
      <c r="U7" s="27" t="s">
        <v>118</v>
      </c>
      <c r="V7" s="27" t="s">
        <v>119</v>
      </c>
      <c r="W7" s="397" t="s">
        <v>120</v>
      </c>
      <c r="X7" s="399"/>
      <c r="Y7" s="58" t="s">
        <v>118</v>
      </c>
      <c r="Z7" s="36" t="s">
        <v>118</v>
      </c>
      <c r="AA7" s="36" t="s">
        <v>119</v>
      </c>
      <c r="AB7" s="397" t="s">
        <v>120</v>
      </c>
      <c r="AC7" s="399"/>
    </row>
    <row r="8" spans="2:29" s="11" customFormat="1" ht="16.5" customHeight="1" thickBot="1" x14ac:dyDescent="0.25">
      <c r="C8" s="28"/>
      <c r="D8" s="29"/>
      <c r="E8" s="29"/>
      <c r="F8" s="29"/>
      <c r="G8" s="29"/>
      <c r="H8" s="387">
        <v>2015</v>
      </c>
      <c r="I8" s="388"/>
      <c r="J8" s="57" t="s">
        <v>121</v>
      </c>
      <c r="K8" s="29" t="s">
        <v>122</v>
      </c>
      <c r="L8" s="29" t="s">
        <v>123</v>
      </c>
      <c r="M8" s="87"/>
      <c r="N8" s="129"/>
      <c r="O8" s="52" t="s">
        <v>121</v>
      </c>
      <c r="P8" s="29" t="s">
        <v>122</v>
      </c>
      <c r="Q8" s="29" t="s">
        <v>123</v>
      </c>
      <c r="R8" s="87"/>
      <c r="S8" s="130"/>
      <c r="T8" s="52" t="s">
        <v>121</v>
      </c>
      <c r="U8" s="29" t="s">
        <v>122</v>
      </c>
      <c r="V8" s="29" t="s">
        <v>123</v>
      </c>
      <c r="W8" s="87"/>
      <c r="X8" s="52"/>
      <c r="Y8" s="52" t="s">
        <v>121</v>
      </c>
      <c r="Z8" s="29" t="s">
        <v>122</v>
      </c>
      <c r="AA8" s="29" t="s">
        <v>123</v>
      </c>
      <c r="AB8" s="87"/>
      <c r="AC8" s="52"/>
    </row>
    <row r="9" spans="2:29" s="11" customFormat="1" ht="25.5" customHeight="1" x14ac:dyDescent="0.2">
      <c r="C9" s="168" t="s">
        <v>139</v>
      </c>
      <c r="D9" s="169"/>
      <c r="E9" s="169"/>
      <c r="F9" s="170"/>
      <c r="G9" s="174"/>
      <c r="H9" s="170"/>
      <c r="I9" s="59"/>
      <c r="J9" s="186"/>
      <c r="K9" s="169"/>
      <c r="L9" s="169"/>
      <c r="M9" s="170"/>
      <c r="N9" s="143"/>
      <c r="O9" s="59"/>
      <c r="P9" s="169"/>
      <c r="Q9" s="169"/>
      <c r="R9" s="170"/>
      <c r="S9" s="144"/>
      <c r="T9" s="59"/>
      <c r="U9" s="169"/>
      <c r="V9" s="169"/>
      <c r="W9" s="170"/>
      <c r="X9" s="59"/>
      <c r="Y9" s="53"/>
      <c r="Z9" s="14"/>
      <c r="AA9" s="14"/>
      <c r="AB9" s="55"/>
      <c r="AC9" s="53"/>
    </row>
    <row r="10" spans="2:29" s="11" customFormat="1" ht="21" customHeight="1" x14ac:dyDescent="0.2">
      <c r="B10" s="217"/>
      <c r="C10" s="15" t="s">
        <v>140</v>
      </c>
      <c r="D10" s="218">
        <v>0</v>
      </c>
      <c r="E10" s="218" t="s">
        <v>137</v>
      </c>
      <c r="F10" s="118">
        <v>0.312</v>
      </c>
      <c r="G10" s="197" t="s">
        <v>281</v>
      </c>
      <c r="H10" s="240">
        <v>0</v>
      </c>
      <c r="I10" s="264">
        <f t="shared" ref="I10:I20" si="0">N10*SQRT((1359.43+66.38)/1359.43)</f>
        <v>0.20482473373555435</v>
      </c>
      <c r="J10" s="265">
        <v>0</v>
      </c>
      <c r="K10" s="243">
        <v>0</v>
      </c>
      <c r="L10" s="243">
        <v>0</v>
      </c>
      <c r="M10" s="240">
        <v>0</v>
      </c>
      <c r="N10" s="266">
        <v>0.2</v>
      </c>
      <c r="O10" s="267"/>
      <c r="P10" s="242"/>
      <c r="Q10" s="242"/>
      <c r="R10" s="240"/>
      <c r="S10" s="268"/>
      <c r="T10" s="267">
        <v>0</v>
      </c>
      <c r="U10" s="243">
        <v>0</v>
      </c>
      <c r="V10" s="243"/>
      <c r="W10" s="240">
        <v>0</v>
      </c>
      <c r="X10" s="241">
        <v>0.1</v>
      </c>
      <c r="Y10" s="136" t="e">
        <f>VLOOKUP(A10,#REF!,4,FALSE)/1000</f>
        <v>#REF!</v>
      </c>
      <c r="Z10" s="106" t="e">
        <f>VLOOKUP(A10,#REF!,5,FALSE)/1000</f>
        <v>#REF!</v>
      </c>
      <c r="AA10" s="106" t="e">
        <f>VLOOKUP(A10,#REF!,6,FALSE)/1000</f>
        <v>#REF!</v>
      </c>
      <c r="AB10" s="105" t="e">
        <f>VLOOKUP(A10,#REF!,3,FALSE)/1000</f>
        <v>#REF!</v>
      </c>
      <c r="AC10" s="86" t="s">
        <v>252</v>
      </c>
    </row>
    <row r="11" spans="2:29" s="11" customFormat="1" ht="21" customHeight="1" x14ac:dyDescent="0.2">
      <c r="B11" s="217"/>
      <c r="C11" s="15" t="s">
        <v>141</v>
      </c>
      <c r="D11" s="218">
        <v>0</v>
      </c>
      <c r="E11" s="218" t="s">
        <v>95</v>
      </c>
      <c r="F11" s="118">
        <v>0.441</v>
      </c>
      <c r="G11" s="197" t="s">
        <v>281</v>
      </c>
      <c r="H11" s="240">
        <v>0</v>
      </c>
      <c r="I11" s="264">
        <f t="shared" si="0"/>
        <v>0.10241236686777717</v>
      </c>
      <c r="J11" s="265">
        <v>0</v>
      </c>
      <c r="K11" s="243">
        <v>0</v>
      </c>
      <c r="L11" s="243">
        <v>0</v>
      </c>
      <c r="M11" s="240">
        <v>0</v>
      </c>
      <c r="N11" s="266">
        <v>0.1</v>
      </c>
      <c r="O11" s="267"/>
      <c r="P11" s="242"/>
      <c r="Q11" s="242"/>
      <c r="R11" s="240"/>
      <c r="S11" s="268"/>
      <c r="T11" s="267">
        <v>0</v>
      </c>
      <c r="U11" s="243">
        <v>0</v>
      </c>
      <c r="V11" s="243"/>
      <c r="W11" s="240">
        <v>0</v>
      </c>
      <c r="X11" s="241">
        <v>0.1</v>
      </c>
      <c r="Y11" s="136" t="e">
        <f>VLOOKUP(A11,#REF!,4,FALSE)/1000</f>
        <v>#REF!</v>
      </c>
      <c r="Z11" s="106" t="e">
        <f>VLOOKUP(A11,#REF!,5,FALSE)/1000</f>
        <v>#REF!</v>
      </c>
      <c r="AA11" s="106" t="e">
        <f>VLOOKUP(A11,#REF!,6,FALSE)/1000</f>
        <v>#REF!</v>
      </c>
      <c r="AB11" s="105" t="e">
        <f>VLOOKUP(A11,#REF!,3,FALSE)/1000</f>
        <v>#REF!</v>
      </c>
      <c r="AC11" s="86" t="s">
        <v>252</v>
      </c>
    </row>
    <row r="12" spans="2:29" s="11" customFormat="1" ht="21" customHeight="1" x14ac:dyDescent="0.2">
      <c r="B12" s="217"/>
      <c r="C12" s="15" t="s">
        <v>142</v>
      </c>
      <c r="D12" s="218">
        <v>1</v>
      </c>
      <c r="E12" s="218" t="s">
        <v>95</v>
      </c>
      <c r="F12" s="118">
        <v>0.53600000000000003</v>
      </c>
      <c r="G12" s="197" t="s">
        <v>281</v>
      </c>
      <c r="H12" s="240">
        <v>3</v>
      </c>
      <c r="I12" s="264">
        <f t="shared" si="0"/>
        <v>0.20482473373555435</v>
      </c>
      <c r="J12" s="269">
        <v>0</v>
      </c>
      <c r="K12" s="243">
        <v>0</v>
      </c>
      <c r="L12" s="243">
        <v>0</v>
      </c>
      <c r="M12" s="240">
        <v>1</v>
      </c>
      <c r="N12" s="266">
        <v>0.2</v>
      </c>
      <c r="O12" s="270"/>
      <c r="P12" s="243"/>
      <c r="Q12" s="243"/>
      <c r="R12" s="240"/>
      <c r="S12" s="268"/>
      <c r="T12" s="270">
        <v>2</v>
      </c>
      <c r="U12" s="243">
        <v>0</v>
      </c>
      <c r="V12" s="243"/>
      <c r="W12" s="240">
        <v>2</v>
      </c>
      <c r="X12" s="241">
        <v>0.2</v>
      </c>
      <c r="Y12" s="139" t="e">
        <f>VLOOKUP(A12,#REF!,4,FALSE)/1000</f>
        <v>#REF!</v>
      </c>
      <c r="Z12" s="107" t="e">
        <f>VLOOKUP(A12,#REF!,5,FALSE)/1000</f>
        <v>#REF!</v>
      </c>
      <c r="AA12" s="107" t="e">
        <f>VLOOKUP(A12,#REF!,6,FALSE)/1000</f>
        <v>#REF!</v>
      </c>
      <c r="AB12" s="105" t="e">
        <f>VLOOKUP(A12,#REF!,3,FALSE)/1000</f>
        <v>#REF!</v>
      </c>
      <c r="AC12" s="86"/>
    </row>
    <row r="13" spans="2:29" s="11" customFormat="1" ht="21" customHeight="1" x14ac:dyDescent="0.2">
      <c r="B13" s="217"/>
      <c r="C13" s="15" t="s">
        <v>143</v>
      </c>
      <c r="D13" s="218">
        <v>0</v>
      </c>
      <c r="E13" s="218" t="s">
        <v>144</v>
      </c>
      <c r="F13" s="118">
        <v>0.11699999999999999</v>
      </c>
      <c r="G13" s="197" t="s">
        <v>281</v>
      </c>
      <c r="H13" s="332"/>
      <c r="I13" s="337"/>
      <c r="J13" s="335"/>
      <c r="K13" s="333"/>
      <c r="L13" s="333"/>
      <c r="M13" s="332"/>
      <c r="N13" s="336"/>
      <c r="O13" s="338"/>
      <c r="P13" s="333"/>
      <c r="Q13" s="333"/>
      <c r="R13" s="332"/>
      <c r="S13" s="339"/>
      <c r="T13" s="338"/>
      <c r="U13" s="333"/>
      <c r="V13" s="333"/>
      <c r="W13" s="332"/>
      <c r="X13" s="329"/>
      <c r="Y13" s="139" t="e">
        <f>VLOOKUP(A13,#REF!,4,FALSE)/1000</f>
        <v>#REF!</v>
      </c>
      <c r="Z13" s="107" t="e">
        <f>VLOOKUP(A13,#REF!,5,FALSE)/1000</f>
        <v>#REF!</v>
      </c>
      <c r="AA13" s="107" t="e">
        <f>VLOOKUP(A13,#REF!,6,FALSE)/1000</f>
        <v>#REF!</v>
      </c>
      <c r="AB13" s="105" t="e">
        <f>VLOOKUP(A13,#REF!,3,FALSE)/1000</f>
        <v>#REF!</v>
      </c>
      <c r="AC13" s="86" t="s">
        <v>263</v>
      </c>
    </row>
    <row r="14" spans="2:29" s="11" customFormat="1" ht="28.5" customHeight="1" x14ac:dyDescent="0.2">
      <c r="C14" s="15" t="s">
        <v>145</v>
      </c>
      <c r="D14" s="218">
        <v>0</v>
      </c>
      <c r="E14" s="218" t="s">
        <v>137</v>
      </c>
      <c r="F14" s="118">
        <v>0.52500000000000002</v>
      </c>
      <c r="G14" s="197" t="s">
        <v>281</v>
      </c>
      <c r="H14" s="240">
        <v>0</v>
      </c>
      <c r="I14" s="264">
        <f t="shared" si="0"/>
        <v>0.10241236686777717</v>
      </c>
      <c r="J14" s="269">
        <v>0</v>
      </c>
      <c r="K14" s="243">
        <v>0</v>
      </c>
      <c r="L14" s="243">
        <v>0</v>
      </c>
      <c r="M14" s="240">
        <v>0</v>
      </c>
      <c r="N14" s="266">
        <v>0.1</v>
      </c>
      <c r="O14" s="270"/>
      <c r="P14" s="243"/>
      <c r="Q14" s="243"/>
      <c r="R14" s="240"/>
      <c r="S14" s="268"/>
      <c r="T14" s="270">
        <v>0</v>
      </c>
      <c r="U14" s="243">
        <v>0</v>
      </c>
      <c r="V14" s="243"/>
      <c r="W14" s="240">
        <v>0</v>
      </c>
      <c r="X14" s="241">
        <v>0</v>
      </c>
      <c r="Y14" s="139" t="e">
        <f>VLOOKUP(A14,#REF!,4,FALSE)/1000</f>
        <v>#REF!</v>
      </c>
      <c r="Z14" s="107" t="e">
        <f>VLOOKUP(A14,#REF!,5,FALSE)/1000</f>
        <v>#REF!</v>
      </c>
      <c r="AA14" s="107" t="e">
        <f>VLOOKUP(A14,#REF!,6,FALSE)/1000</f>
        <v>#REF!</v>
      </c>
      <c r="AB14" s="105" t="e">
        <f>VLOOKUP(A14,#REF!,3,FALSE)/1000</f>
        <v>#REF!</v>
      </c>
      <c r="AC14" s="86" t="s">
        <v>263</v>
      </c>
    </row>
    <row r="15" spans="2:29" s="11" customFormat="1" ht="21" customHeight="1" x14ac:dyDescent="0.2">
      <c r="B15" s="217"/>
      <c r="C15" s="15" t="s">
        <v>186</v>
      </c>
      <c r="D15" s="178"/>
      <c r="E15" s="178"/>
      <c r="F15" s="118">
        <v>0.27100000000000002</v>
      </c>
      <c r="G15" s="197" t="s">
        <v>281</v>
      </c>
      <c r="H15" s="240">
        <v>0</v>
      </c>
      <c r="I15" s="264">
        <f t="shared" si="0"/>
        <v>0</v>
      </c>
      <c r="J15" s="335"/>
      <c r="K15" s="333"/>
      <c r="L15" s="333"/>
      <c r="M15" s="332"/>
      <c r="N15" s="336"/>
      <c r="O15" s="270"/>
      <c r="P15" s="243"/>
      <c r="Q15" s="243"/>
      <c r="R15" s="240"/>
      <c r="S15" s="268"/>
      <c r="T15" s="270">
        <v>0</v>
      </c>
      <c r="U15" s="243">
        <v>0</v>
      </c>
      <c r="V15" s="243"/>
      <c r="W15" s="240">
        <v>0</v>
      </c>
      <c r="X15" s="241">
        <v>0.1</v>
      </c>
      <c r="Y15" s="139" t="e">
        <f>VLOOKUP(A15,#REF!,4,FALSE)/1000</f>
        <v>#REF!</v>
      </c>
      <c r="Z15" s="107" t="e">
        <f>VLOOKUP(A15,#REF!,5,FALSE)/1000</f>
        <v>#REF!</v>
      </c>
      <c r="AA15" s="107" t="e">
        <f>VLOOKUP(A15,#REF!,6,FALSE)/1000</f>
        <v>#REF!</v>
      </c>
      <c r="AB15" s="105" t="e">
        <f>VLOOKUP(A15,#REF!,3,FALSE)/1000</f>
        <v>#REF!</v>
      </c>
      <c r="AC15" s="86" t="s">
        <v>252</v>
      </c>
    </row>
    <row r="16" spans="2:29" s="11" customFormat="1" ht="21" customHeight="1" x14ac:dyDescent="0.2">
      <c r="B16" s="217"/>
      <c r="C16" s="15" t="s">
        <v>187</v>
      </c>
      <c r="D16" s="178"/>
      <c r="E16" s="178"/>
      <c r="F16" s="118">
        <v>0.11</v>
      </c>
      <c r="G16" s="197" t="s">
        <v>281</v>
      </c>
      <c r="H16" s="240">
        <v>0</v>
      </c>
      <c r="I16" s="264">
        <f t="shared" si="0"/>
        <v>0</v>
      </c>
      <c r="J16" s="335"/>
      <c r="K16" s="333"/>
      <c r="L16" s="333"/>
      <c r="M16" s="332"/>
      <c r="N16" s="336"/>
      <c r="O16" s="270"/>
      <c r="P16" s="243"/>
      <c r="Q16" s="243"/>
      <c r="R16" s="240"/>
      <c r="S16" s="268"/>
      <c r="T16" s="270">
        <v>0</v>
      </c>
      <c r="U16" s="243">
        <v>0</v>
      </c>
      <c r="V16" s="243"/>
      <c r="W16" s="240">
        <v>0</v>
      </c>
      <c r="X16" s="241">
        <v>0</v>
      </c>
      <c r="Y16" s="139" t="e">
        <f>VLOOKUP(A16,#REF!,4,FALSE)/1000</f>
        <v>#REF!</v>
      </c>
      <c r="Z16" s="107" t="e">
        <f>VLOOKUP(A16,#REF!,5,FALSE)/1000</f>
        <v>#REF!</v>
      </c>
      <c r="AA16" s="107" t="e">
        <f>VLOOKUP(A16,#REF!,6,FALSE)/1000</f>
        <v>#REF!</v>
      </c>
      <c r="AB16" s="105" t="e">
        <f>VLOOKUP(A16,#REF!,3,FALSE)/1000</f>
        <v>#REF!</v>
      </c>
      <c r="AC16" s="86" t="s">
        <v>252</v>
      </c>
    </row>
    <row r="17" spans="1:29" s="11" customFormat="1" ht="28.5" customHeight="1" x14ac:dyDescent="0.2">
      <c r="C17" s="15" t="s">
        <v>146</v>
      </c>
      <c r="D17" s="218">
        <v>5</v>
      </c>
      <c r="E17" s="218" t="s">
        <v>74</v>
      </c>
      <c r="F17" s="118">
        <v>3.6120000000000001</v>
      </c>
      <c r="G17" s="197" t="s">
        <v>281</v>
      </c>
      <c r="H17" s="240">
        <v>4</v>
      </c>
      <c r="I17" s="264">
        <f t="shared" si="0"/>
        <v>0.20482473373555435</v>
      </c>
      <c r="J17" s="269">
        <v>0</v>
      </c>
      <c r="K17" s="243">
        <v>0</v>
      </c>
      <c r="L17" s="243">
        <v>0</v>
      </c>
      <c r="M17" s="240">
        <v>1</v>
      </c>
      <c r="N17" s="266">
        <v>0.2</v>
      </c>
      <c r="O17" s="270"/>
      <c r="P17" s="243"/>
      <c r="Q17" s="243"/>
      <c r="R17" s="240"/>
      <c r="S17" s="268"/>
      <c r="T17" s="270">
        <v>2</v>
      </c>
      <c r="U17" s="243">
        <v>0</v>
      </c>
      <c r="V17" s="243"/>
      <c r="W17" s="240">
        <v>3</v>
      </c>
      <c r="X17" s="241">
        <v>0.4</v>
      </c>
      <c r="Y17" s="139" t="e">
        <f>VLOOKUP(A17,#REF!,4,FALSE)/1000</f>
        <v>#REF!</v>
      </c>
      <c r="Z17" s="107" t="e">
        <f>VLOOKUP(A17,#REF!,5,FALSE)/1000</f>
        <v>#REF!</v>
      </c>
      <c r="AA17" s="107" t="e">
        <f>VLOOKUP(A17,#REF!,6,FALSE)/1000</f>
        <v>#REF!</v>
      </c>
      <c r="AB17" s="105" t="e">
        <f>VLOOKUP(A17,#REF!,3,FALSE)/1000</f>
        <v>#REF!</v>
      </c>
      <c r="AC17" s="86" t="s">
        <v>253</v>
      </c>
    </row>
    <row r="18" spans="1:29" s="11" customFormat="1" ht="28.5" customHeight="1" x14ac:dyDescent="0.2">
      <c r="B18" s="217"/>
      <c r="C18" s="15" t="s">
        <v>188</v>
      </c>
      <c r="D18" s="218">
        <v>5</v>
      </c>
      <c r="E18" s="218" t="s">
        <v>74</v>
      </c>
      <c r="F18" s="118">
        <v>8.1240000000000006</v>
      </c>
      <c r="G18" s="197" t="s">
        <v>281</v>
      </c>
      <c r="H18" s="240">
        <v>2</v>
      </c>
      <c r="I18" s="264">
        <f t="shared" si="0"/>
        <v>0</v>
      </c>
      <c r="J18" s="335"/>
      <c r="K18" s="333"/>
      <c r="L18" s="333"/>
      <c r="M18" s="332"/>
      <c r="N18" s="336"/>
      <c r="O18" s="270"/>
      <c r="P18" s="243"/>
      <c r="Q18" s="243"/>
      <c r="R18" s="240"/>
      <c r="S18" s="268"/>
      <c r="T18" s="270">
        <v>2</v>
      </c>
      <c r="U18" s="243">
        <v>0</v>
      </c>
      <c r="V18" s="243"/>
      <c r="W18" s="240">
        <v>2</v>
      </c>
      <c r="X18" s="241">
        <v>0.6</v>
      </c>
      <c r="Y18" s="139" t="e">
        <f>VLOOKUP(A18,#REF!,4,FALSE)/1000</f>
        <v>#REF!</v>
      </c>
      <c r="Z18" s="107" t="e">
        <f>VLOOKUP(A18,#REF!,5,FALSE)/1000</f>
        <v>#REF!</v>
      </c>
      <c r="AA18" s="107" t="e">
        <f>VLOOKUP(A18,#REF!,6,FALSE)/1000</f>
        <v>#REF!</v>
      </c>
      <c r="AB18" s="105" t="e">
        <f>VLOOKUP(A18,#REF!,3,FALSE)/1000</f>
        <v>#REF!</v>
      </c>
      <c r="AC18" s="86" t="s">
        <v>264</v>
      </c>
    </row>
    <row r="19" spans="1:29" s="11" customFormat="1" ht="28.5" customHeight="1" thickBot="1" x14ac:dyDescent="0.25">
      <c r="A19" s="217"/>
      <c r="B19" s="217"/>
      <c r="C19" s="25" t="s">
        <v>147</v>
      </c>
      <c r="D19" s="17">
        <v>45</v>
      </c>
      <c r="E19" s="17" t="s">
        <v>148</v>
      </c>
      <c r="F19" s="194">
        <v>60.207000000000001</v>
      </c>
      <c r="G19" s="196" t="s">
        <v>281</v>
      </c>
      <c r="H19" s="244">
        <v>110</v>
      </c>
      <c r="I19" s="271">
        <f t="shared" si="0"/>
        <v>6.2471543789344075</v>
      </c>
      <c r="J19" s="272">
        <v>17</v>
      </c>
      <c r="K19" s="247">
        <v>24</v>
      </c>
      <c r="L19" s="247">
        <v>20</v>
      </c>
      <c r="M19" s="244">
        <v>60</v>
      </c>
      <c r="N19" s="273">
        <v>6.1</v>
      </c>
      <c r="O19" s="274"/>
      <c r="P19" s="246"/>
      <c r="Q19" s="246"/>
      <c r="R19" s="244"/>
      <c r="S19" s="275"/>
      <c r="T19" s="274">
        <v>45</v>
      </c>
      <c r="U19" s="247">
        <v>5</v>
      </c>
      <c r="V19" s="247"/>
      <c r="W19" s="244">
        <v>50</v>
      </c>
      <c r="X19" s="245">
        <v>2.2999999999999998</v>
      </c>
      <c r="Y19" s="149" t="e">
        <f>VLOOKUP(A19,#REF!,4,FALSE)/1000</f>
        <v>#REF!</v>
      </c>
      <c r="Z19" s="150" t="e">
        <f>VLOOKUP(A19,#REF!,5,FALSE)/1000</f>
        <v>#REF!</v>
      </c>
      <c r="AA19" s="150" t="e">
        <f>VLOOKUP(A19,#REF!,6,FALSE)/1000</f>
        <v>#REF!</v>
      </c>
      <c r="AB19" s="145" t="e">
        <f>VLOOKUP(A19,#REF!,3,FALSE)/1000</f>
        <v>#REF!</v>
      </c>
      <c r="AC19" s="75" t="s">
        <v>229</v>
      </c>
    </row>
    <row r="20" spans="1:29" s="11" customFormat="1" ht="24" customHeight="1" x14ac:dyDescent="0.2">
      <c r="A20" s="217"/>
      <c r="B20" s="217"/>
      <c r="C20" s="32" t="s">
        <v>149</v>
      </c>
      <c r="D20" s="33">
        <v>235</v>
      </c>
      <c r="E20" s="33" t="s">
        <v>150</v>
      </c>
      <c r="F20" s="190">
        <v>372.28500000000003</v>
      </c>
      <c r="G20" s="195" t="s">
        <v>281</v>
      </c>
      <c r="H20" s="276">
        <v>457</v>
      </c>
      <c r="I20" s="277">
        <f t="shared" si="0"/>
        <v>24.783792782002074</v>
      </c>
      <c r="J20" s="278">
        <v>74</v>
      </c>
      <c r="K20" s="279">
        <v>85</v>
      </c>
      <c r="L20" s="279">
        <v>154</v>
      </c>
      <c r="M20" s="280">
        <v>313</v>
      </c>
      <c r="N20" s="281">
        <v>24.2</v>
      </c>
      <c r="O20" s="282"/>
      <c r="P20" s="279"/>
      <c r="Q20" s="279"/>
      <c r="R20" s="280"/>
      <c r="S20" s="283"/>
      <c r="T20" s="282">
        <v>124</v>
      </c>
      <c r="U20" s="279">
        <v>20</v>
      </c>
      <c r="V20" s="279"/>
      <c r="W20" s="280">
        <v>144</v>
      </c>
      <c r="X20" s="249">
        <v>4</v>
      </c>
      <c r="Y20" s="151" t="e">
        <f>VLOOKUP(A20,#REF!,4,FALSE)/1000</f>
        <v>#REF!</v>
      </c>
      <c r="Z20" s="147" t="e">
        <f>VLOOKUP(A20,#REF!,5,FALSE)/1000</f>
        <v>#REF!</v>
      </c>
      <c r="AA20" s="147" t="e">
        <f>VLOOKUP(A20,#REF!,6,FALSE)/1000</f>
        <v>#REF!</v>
      </c>
      <c r="AB20" s="148" t="e">
        <f>VLOOKUP(A20,#REF!,3,FALSE)/1000</f>
        <v>#REF!</v>
      </c>
      <c r="AC20" s="59" t="s">
        <v>206</v>
      </c>
    </row>
    <row r="21" spans="1:29" s="11" customFormat="1" ht="9" customHeight="1" x14ac:dyDescent="0.2">
      <c r="C21" s="18"/>
      <c r="D21" s="19"/>
      <c r="E21" s="19"/>
      <c r="F21" s="19"/>
      <c r="G21" s="19"/>
      <c r="H21" s="19"/>
      <c r="I21" s="19"/>
    </row>
    <row r="22" spans="1:29" s="233" customFormat="1" ht="19.5" customHeight="1" x14ac:dyDescent="0.2">
      <c r="C22" s="411" t="s">
        <v>312</v>
      </c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411"/>
      <c r="V22" s="411"/>
      <c r="W22" s="411"/>
      <c r="X22" s="411"/>
    </row>
    <row r="23" spans="1:29" s="233" customFormat="1" ht="9" customHeight="1" x14ac:dyDescent="0.2">
      <c r="C23" s="18"/>
      <c r="D23" s="19"/>
      <c r="E23" s="19"/>
      <c r="F23" s="19"/>
      <c r="G23" s="19"/>
      <c r="H23" s="19"/>
      <c r="I23" s="19"/>
    </row>
    <row r="24" spans="1:29" s="233" customFormat="1" ht="9" customHeight="1" x14ac:dyDescent="0.2">
      <c r="C24" s="18"/>
      <c r="D24" s="19"/>
      <c r="E24" s="19"/>
      <c r="F24" s="19"/>
      <c r="G24" s="19"/>
      <c r="H24" s="19"/>
      <c r="I24" s="19"/>
    </row>
    <row r="31" spans="1:29" x14ac:dyDescent="0.15">
      <c r="J31" s="19"/>
      <c r="K31" s="19"/>
      <c r="L31" s="19"/>
      <c r="M31" s="19"/>
      <c r="N31" s="19"/>
      <c r="O31" s="19"/>
      <c r="P31" s="19"/>
      <c r="Q31" s="19"/>
      <c r="R31" s="11"/>
      <c r="S31" s="11"/>
      <c r="T31" s="19"/>
      <c r="U31" s="19"/>
      <c r="V31" s="19"/>
      <c r="W31" s="19"/>
      <c r="X31" s="19"/>
      <c r="Y31" s="19"/>
      <c r="Z31" s="19"/>
      <c r="AA31" s="19"/>
      <c r="AB31" s="19"/>
      <c r="AC31" s="11"/>
    </row>
    <row r="32" spans="1:29" x14ac:dyDescent="0.15">
      <c r="R32" s="41"/>
      <c r="S32" s="85"/>
      <c r="T32" s="41"/>
      <c r="U32" s="41"/>
      <c r="V32" s="41"/>
      <c r="W32" s="41"/>
      <c r="X32" s="85"/>
      <c r="Y32" s="41"/>
      <c r="Z32" s="41"/>
      <c r="AA32" s="41"/>
      <c r="AB32" s="85"/>
      <c r="AC32" s="41"/>
    </row>
  </sheetData>
  <mergeCells count="18">
    <mergeCell ref="T5:X5"/>
    <mergeCell ref="F7:G7"/>
    <mergeCell ref="C22:X22"/>
    <mergeCell ref="C2:AC2"/>
    <mergeCell ref="Y6:AC6"/>
    <mergeCell ref="H7:I7"/>
    <mergeCell ref="J5:S5"/>
    <mergeCell ref="AB7:AC7"/>
    <mergeCell ref="J6:N6"/>
    <mergeCell ref="O6:S6"/>
    <mergeCell ref="T6:X6"/>
    <mergeCell ref="M7:N7"/>
    <mergeCell ref="R7:S7"/>
    <mergeCell ref="W7:X7"/>
    <mergeCell ref="J4:X4"/>
    <mergeCell ref="D5:I5"/>
    <mergeCell ref="D6:I6"/>
    <mergeCell ref="H8:I8"/>
  </mergeCells>
  <pageMargins left="1" right="1" top="1" bottom="1" header="0.5" footer="0.5"/>
  <pageSetup orientation="landscape" horizontalDpi="1200" verticalDpi="1200"/>
  <headerFooter alignWithMargins="0">
    <oddFooter>&amp;L&amp;9&amp;F: &amp;A&amp;R&amp;9&amp;D: &amp;T</oddFooter>
  </headerFooter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R24"/>
  <sheetViews>
    <sheetView topLeftCell="A2" workbookViewId="0">
      <selection activeCell="A22" sqref="A22"/>
    </sheetView>
  </sheetViews>
  <sheetFormatPr baseColWidth="10" defaultColWidth="8.83203125" defaultRowHeight="11" x14ac:dyDescent="0.15"/>
  <cols>
    <col min="1" max="1" width="7.5" style="4" customWidth="1"/>
    <col min="2" max="2" width="3.83203125" style="4" customWidth="1"/>
    <col min="3" max="3" width="24.6640625" style="21" customWidth="1"/>
    <col min="4" max="4" width="5.1640625" style="21" customWidth="1"/>
    <col min="5" max="6" width="5.1640625" style="4" customWidth="1"/>
    <col min="7" max="7" width="7.5" style="4" customWidth="1"/>
    <col min="8" max="8" width="5.5" style="4" customWidth="1"/>
    <col min="9" max="9" width="5.5" style="93" customWidth="1"/>
    <col min="10" max="11" width="8.5" style="4" customWidth="1"/>
    <col min="12" max="12" width="8.6640625" style="4" customWidth="1"/>
    <col min="13" max="14" width="7.6640625" style="4" customWidth="1"/>
    <col min="15" max="15" width="8.6640625" style="4" customWidth="1"/>
    <col min="16" max="16" width="5.33203125" style="101" customWidth="1"/>
    <col min="17" max="17" width="6" style="93" customWidth="1"/>
    <col min="18" max="254" width="8.83203125" style="4"/>
    <col min="255" max="255" width="22" style="4" customWidth="1"/>
    <col min="256" max="257" width="5.5" style="4" customWidth="1"/>
    <col min="258" max="259" width="8" style="4" customWidth="1"/>
    <col min="260" max="262" width="5.6640625" style="4" customWidth="1"/>
    <col min="263" max="263" width="8.83203125" style="4" customWidth="1"/>
    <col min="264" max="264" width="16.5" style="4" customWidth="1"/>
    <col min="265" max="510" width="8.83203125" style="4"/>
    <col min="511" max="511" width="22" style="4" customWidth="1"/>
    <col min="512" max="513" width="5.5" style="4" customWidth="1"/>
    <col min="514" max="515" width="8" style="4" customWidth="1"/>
    <col min="516" max="518" width="5.6640625" style="4" customWidth="1"/>
    <col min="519" max="519" width="8.83203125" style="4" customWidth="1"/>
    <col min="520" max="520" width="16.5" style="4" customWidth="1"/>
    <col min="521" max="766" width="8.83203125" style="4"/>
    <col min="767" max="767" width="22" style="4" customWidth="1"/>
    <col min="768" max="769" width="5.5" style="4" customWidth="1"/>
    <col min="770" max="771" width="8" style="4" customWidth="1"/>
    <col min="772" max="774" width="5.6640625" style="4" customWidth="1"/>
    <col min="775" max="775" width="8.83203125" style="4" customWidth="1"/>
    <col min="776" max="776" width="16.5" style="4" customWidth="1"/>
    <col min="777" max="1022" width="8.83203125" style="4"/>
    <col min="1023" max="1023" width="22" style="4" customWidth="1"/>
    <col min="1024" max="1025" width="5.5" style="4" customWidth="1"/>
    <col min="1026" max="1027" width="8" style="4" customWidth="1"/>
    <col min="1028" max="1030" width="5.6640625" style="4" customWidth="1"/>
    <col min="1031" max="1031" width="8.83203125" style="4" customWidth="1"/>
    <col min="1032" max="1032" width="16.5" style="4" customWidth="1"/>
    <col min="1033" max="1278" width="8.83203125" style="4"/>
    <col min="1279" max="1279" width="22" style="4" customWidth="1"/>
    <col min="1280" max="1281" width="5.5" style="4" customWidth="1"/>
    <col min="1282" max="1283" width="8" style="4" customWidth="1"/>
    <col min="1284" max="1286" width="5.6640625" style="4" customWidth="1"/>
    <col min="1287" max="1287" width="8.83203125" style="4" customWidth="1"/>
    <col min="1288" max="1288" width="16.5" style="4" customWidth="1"/>
    <col min="1289" max="1534" width="8.83203125" style="4"/>
    <col min="1535" max="1535" width="22" style="4" customWidth="1"/>
    <col min="1536" max="1537" width="5.5" style="4" customWidth="1"/>
    <col min="1538" max="1539" width="8" style="4" customWidth="1"/>
    <col min="1540" max="1542" width="5.6640625" style="4" customWidth="1"/>
    <col min="1543" max="1543" width="8.83203125" style="4" customWidth="1"/>
    <col min="1544" max="1544" width="16.5" style="4" customWidth="1"/>
    <col min="1545" max="1790" width="8.83203125" style="4"/>
    <col min="1791" max="1791" width="22" style="4" customWidth="1"/>
    <col min="1792" max="1793" width="5.5" style="4" customWidth="1"/>
    <col min="1794" max="1795" width="8" style="4" customWidth="1"/>
    <col min="1796" max="1798" width="5.6640625" style="4" customWidth="1"/>
    <col min="1799" max="1799" width="8.83203125" style="4" customWidth="1"/>
    <col min="1800" max="1800" width="16.5" style="4" customWidth="1"/>
    <col min="1801" max="2046" width="8.83203125" style="4"/>
    <col min="2047" max="2047" width="22" style="4" customWidth="1"/>
    <col min="2048" max="2049" width="5.5" style="4" customWidth="1"/>
    <col min="2050" max="2051" width="8" style="4" customWidth="1"/>
    <col min="2052" max="2054" width="5.6640625" style="4" customWidth="1"/>
    <col min="2055" max="2055" width="8.83203125" style="4" customWidth="1"/>
    <col min="2056" max="2056" width="16.5" style="4" customWidth="1"/>
    <col min="2057" max="2302" width="8.83203125" style="4"/>
    <col min="2303" max="2303" width="22" style="4" customWidth="1"/>
    <col min="2304" max="2305" width="5.5" style="4" customWidth="1"/>
    <col min="2306" max="2307" width="8" style="4" customWidth="1"/>
    <col min="2308" max="2310" width="5.6640625" style="4" customWidth="1"/>
    <col min="2311" max="2311" width="8.83203125" style="4" customWidth="1"/>
    <col min="2312" max="2312" width="16.5" style="4" customWidth="1"/>
    <col min="2313" max="2558" width="8.83203125" style="4"/>
    <col min="2559" max="2559" width="22" style="4" customWidth="1"/>
    <col min="2560" max="2561" width="5.5" style="4" customWidth="1"/>
    <col min="2562" max="2563" width="8" style="4" customWidth="1"/>
    <col min="2564" max="2566" width="5.6640625" style="4" customWidth="1"/>
    <col min="2567" max="2567" width="8.83203125" style="4" customWidth="1"/>
    <col min="2568" max="2568" width="16.5" style="4" customWidth="1"/>
    <col min="2569" max="2814" width="8.83203125" style="4"/>
    <col min="2815" max="2815" width="22" style="4" customWidth="1"/>
    <col min="2816" max="2817" width="5.5" style="4" customWidth="1"/>
    <col min="2818" max="2819" width="8" style="4" customWidth="1"/>
    <col min="2820" max="2822" width="5.6640625" style="4" customWidth="1"/>
    <col min="2823" max="2823" width="8.83203125" style="4" customWidth="1"/>
    <col min="2824" max="2824" width="16.5" style="4" customWidth="1"/>
    <col min="2825" max="3070" width="8.83203125" style="4"/>
    <col min="3071" max="3071" width="22" style="4" customWidth="1"/>
    <col min="3072" max="3073" width="5.5" style="4" customWidth="1"/>
    <col min="3074" max="3075" width="8" style="4" customWidth="1"/>
    <col min="3076" max="3078" width="5.6640625" style="4" customWidth="1"/>
    <col min="3079" max="3079" width="8.83203125" style="4" customWidth="1"/>
    <col min="3080" max="3080" width="16.5" style="4" customWidth="1"/>
    <col min="3081" max="3326" width="8.83203125" style="4"/>
    <col min="3327" max="3327" width="22" style="4" customWidth="1"/>
    <col min="3328" max="3329" width="5.5" style="4" customWidth="1"/>
    <col min="3330" max="3331" width="8" style="4" customWidth="1"/>
    <col min="3332" max="3334" width="5.6640625" style="4" customWidth="1"/>
    <col min="3335" max="3335" width="8.83203125" style="4" customWidth="1"/>
    <col min="3336" max="3336" width="16.5" style="4" customWidth="1"/>
    <col min="3337" max="3582" width="8.83203125" style="4"/>
    <col min="3583" max="3583" width="22" style="4" customWidth="1"/>
    <col min="3584" max="3585" width="5.5" style="4" customWidth="1"/>
    <col min="3586" max="3587" width="8" style="4" customWidth="1"/>
    <col min="3588" max="3590" width="5.6640625" style="4" customWidth="1"/>
    <col min="3591" max="3591" width="8.83203125" style="4" customWidth="1"/>
    <col min="3592" max="3592" width="16.5" style="4" customWidth="1"/>
    <col min="3593" max="3838" width="8.83203125" style="4"/>
    <col min="3839" max="3839" width="22" style="4" customWidth="1"/>
    <col min="3840" max="3841" width="5.5" style="4" customWidth="1"/>
    <col min="3842" max="3843" width="8" style="4" customWidth="1"/>
    <col min="3844" max="3846" width="5.6640625" style="4" customWidth="1"/>
    <col min="3847" max="3847" width="8.83203125" style="4" customWidth="1"/>
    <col min="3848" max="3848" width="16.5" style="4" customWidth="1"/>
    <col min="3849" max="4094" width="8.83203125" style="4"/>
    <col min="4095" max="4095" width="22" style="4" customWidth="1"/>
    <col min="4096" max="4097" width="5.5" style="4" customWidth="1"/>
    <col min="4098" max="4099" width="8" style="4" customWidth="1"/>
    <col min="4100" max="4102" width="5.6640625" style="4" customWidth="1"/>
    <col min="4103" max="4103" width="8.83203125" style="4" customWidth="1"/>
    <col min="4104" max="4104" width="16.5" style="4" customWidth="1"/>
    <col min="4105" max="4350" width="8.83203125" style="4"/>
    <col min="4351" max="4351" width="22" style="4" customWidth="1"/>
    <col min="4352" max="4353" width="5.5" style="4" customWidth="1"/>
    <col min="4354" max="4355" width="8" style="4" customWidth="1"/>
    <col min="4356" max="4358" width="5.6640625" style="4" customWidth="1"/>
    <col min="4359" max="4359" width="8.83203125" style="4" customWidth="1"/>
    <col min="4360" max="4360" width="16.5" style="4" customWidth="1"/>
    <col min="4361" max="4606" width="8.83203125" style="4"/>
    <col min="4607" max="4607" width="22" style="4" customWidth="1"/>
    <col min="4608" max="4609" width="5.5" style="4" customWidth="1"/>
    <col min="4610" max="4611" width="8" style="4" customWidth="1"/>
    <col min="4612" max="4614" width="5.6640625" style="4" customWidth="1"/>
    <col min="4615" max="4615" width="8.83203125" style="4" customWidth="1"/>
    <col min="4616" max="4616" width="16.5" style="4" customWidth="1"/>
    <col min="4617" max="4862" width="8.83203125" style="4"/>
    <col min="4863" max="4863" width="22" style="4" customWidth="1"/>
    <col min="4864" max="4865" width="5.5" style="4" customWidth="1"/>
    <col min="4866" max="4867" width="8" style="4" customWidth="1"/>
    <col min="4868" max="4870" width="5.6640625" style="4" customWidth="1"/>
    <col min="4871" max="4871" width="8.83203125" style="4" customWidth="1"/>
    <col min="4872" max="4872" width="16.5" style="4" customWidth="1"/>
    <col min="4873" max="5118" width="8.83203125" style="4"/>
    <col min="5119" max="5119" width="22" style="4" customWidth="1"/>
    <col min="5120" max="5121" width="5.5" style="4" customWidth="1"/>
    <col min="5122" max="5123" width="8" style="4" customWidth="1"/>
    <col min="5124" max="5126" width="5.6640625" style="4" customWidth="1"/>
    <col min="5127" max="5127" width="8.83203125" style="4" customWidth="1"/>
    <col min="5128" max="5128" width="16.5" style="4" customWidth="1"/>
    <col min="5129" max="5374" width="8.83203125" style="4"/>
    <col min="5375" max="5375" width="22" style="4" customWidth="1"/>
    <col min="5376" max="5377" width="5.5" style="4" customWidth="1"/>
    <col min="5378" max="5379" width="8" style="4" customWidth="1"/>
    <col min="5380" max="5382" width="5.6640625" style="4" customWidth="1"/>
    <col min="5383" max="5383" width="8.83203125" style="4" customWidth="1"/>
    <col min="5384" max="5384" width="16.5" style="4" customWidth="1"/>
    <col min="5385" max="5630" width="8.83203125" style="4"/>
    <col min="5631" max="5631" width="22" style="4" customWidth="1"/>
    <col min="5632" max="5633" width="5.5" style="4" customWidth="1"/>
    <col min="5634" max="5635" width="8" style="4" customWidth="1"/>
    <col min="5636" max="5638" width="5.6640625" style="4" customWidth="1"/>
    <col min="5639" max="5639" width="8.83203125" style="4" customWidth="1"/>
    <col min="5640" max="5640" width="16.5" style="4" customWidth="1"/>
    <col min="5641" max="5886" width="8.83203125" style="4"/>
    <col min="5887" max="5887" width="22" style="4" customWidth="1"/>
    <col min="5888" max="5889" width="5.5" style="4" customWidth="1"/>
    <col min="5890" max="5891" width="8" style="4" customWidth="1"/>
    <col min="5892" max="5894" width="5.6640625" style="4" customWidth="1"/>
    <col min="5895" max="5895" width="8.83203125" style="4" customWidth="1"/>
    <col min="5896" max="5896" width="16.5" style="4" customWidth="1"/>
    <col min="5897" max="6142" width="8.83203125" style="4"/>
    <col min="6143" max="6143" width="22" style="4" customWidth="1"/>
    <col min="6144" max="6145" width="5.5" style="4" customWidth="1"/>
    <col min="6146" max="6147" width="8" style="4" customWidth="1"/>
    <col min="6148" max="6150" width="5.6640625" style="4" customWidth="1"/>
    <col min="6151" max="6151" width="8.83203125" style="4" customWidth="1"/>
    <col min="6152" max="6152" width="16.5" style="4" customWidth="1"/>
    <col min="6153" max="6398" width="8.83203125" style="4"/>
    <col min="6399" max="6399" width="22" style="4" customWidth="1"/>
    <col min="6400" max="6401" width="5.5" style="4" customWidth="1"/>
    <col min="6402" max="6403" width="8" style="4" customWidth="1"/>
    <col min="6404" max="6406" width="5.6640625" style="4" customWidth="1"/>
    <col min="6407" max="6407" width="8.83203125" style="4" customWidth="1"/>
    <col min="6408" max="6408" width="16.5" style="4" customWidth="1"/>
    <col min="6409" max="6654" width="8.83203125" style="4"/>
    <col min="6655" max="6655" width="22" style="4" customWidth="1"/>
    <col min="6656" max="6657" width="5.5" style="4" customWidth="1"/>
    <col min="6658" max="6659" width="8" style="4" customWidth="1"/>
    <col min="6660" max="6662" width="5.6640625" style="4" customWidth="1"/>
    <col min="6663" max="6663" width="8.83203125" style="4" customWidth="1"/>
    <col min="6664" max="6664" width="16.5" style="4" customWidth="1"/>
    <col min="6665" max="6910" width="8.83203125" style="4"/>
    <col min="6911" max="6911" width="22" style="4" customWidth="1"/>
    <col min="6912" max="6913" width="5.5" style="4" customWidth="1"/>
    <col min="6914" max="6915" width="8" style="4" customWidth="1"/>
    <col min="6916" max="6918" width="5.6640625" style="4" customWidth="1"/>
    <col min="6919" max="6919" width="8.83203125" style="4" customWidth="1"/>
    <col min="6920" max="6920" width="16.5" style="4" customWidth="1"/>
    <col min="6921" max="7166" width="8.83203125" style="4"/>
    <col min="7167" max="7167" width="22" style="4" customWidth="1"/>
    <col min="7168" max="7169" width="5.5" style="4" customWidth="1"/>
    <col min="7170" max="7171" width="8" style="4" customWidth="1"/>
    <col min="7172" max="7174" width="5.6640625" style="4" customWidth="1"/>
    <col min="7175" max="7175" width="8.83203125" style="4" customWidth="1"/>
    <col min="7176" max="7176" width="16.5" style="4" customWidth="1"/>
    <col min="7177" max="7422" width="8.83203125" style="4"/>
    <col min="7423" max="7423" width="22" style="4" customWidth="1"/>
    <col min="7424" max="7425" width="5.5" style="4" customWidth="1"/>
    <col min="7426" max="7427" width="8" style="4" customWidth="1"/>
    <col min="7428" max="7430" width="5.6640625" style="4" customWidth="1"/>
    <col min="7431" max="7431" width="8.83203125" style="4" customWidth="1"/>
    <col min="7432" max="7432" width="16.5" style="4" customWidth="1"/>
    <col min="7433" max="7678" width="8.83203125" style="4"/>
    <col min="7679" max="7679" width="22" style="4" customWidth="1"/>
    <col min="7680" max="7681" width="5.5" style="4" customWidth="1"/>
    <col min="7682" max="7683" width="8" style="4" customWidth="1"/>
    <col min="7684" max="7686" width="5.6640625" style="4" customWidth="1"/>
    <col min="7687" max="7687" width="8.83203125" style="4" customWidth="1"/>
    <col min="7688" max="7688" width="16.5" style="4" customWidth="1"/>
    <col min="7689" max="7934" width="8.83203125" style="4"/>
    <col min="7935" max="7935" width="22" style="4" customWidth="1"/>
    <col min="7936" max="7937" width="5.5" style="4" customWidth="1"/>
    <col min="7938" max="7939" width="8" style="4" customWidth="1"/>
    <col min="7940" max="7942" width="5.6640625" style="4" customWidth="1"/>
    <col min="7943" max="7943" width="8.83203125" style="4" customWidth="1"/>
    <col min="7944" max="7944" width="16.5" style="4" customWidth="1"/>
    <col min="7945" max="8190" width="8.83203125" style="4"/>
    <col min="8191" max="8191" width="22" style="4" customWidth="1"/>
    <col min="8192" max="8193" width="5.5" style="4" customWidth="1"/>
    <col min="8194" max="8195" width="8" style="4" customWidth="1"/>
    <col min="8196" max="8198" width="5.6640625" style="4" customWidth="1"/>
    <col min="8199" max="8199" width="8.83203125" style="4" customWidth="1"/>
    <col min="8200" max="8200" width="16.5" style="4" customWidth="1"/>
    <col min="8201" max="8446" width="8.83203125" style="4"/>
    <col min="8447" max="8447" width="22" style="4" customWidth="1"/>
    <col min="8448" max="8449" width="5.5" style="4" customWidth="1"/>
    <col min="8450" max="8451" width="8" style="4" customWidth="1"/>
    <col min="8452" max="8454" width="5.6640625" style="4" customWidth="1"/>
    <col min="8455" max="8455" width="8.83203125" style="4" customWidth="1"/>
    <col min="8456" max="8456" width="16.5" style="4" customWidth="1"/>
    <col min="8457" max="8702" width="8.83203125" style="4"/>
    <col min="8703" max="8703" width="22" style="4" customWidth="1"/>
    <col min="8704" max="8705" width="5.5" style="4" customWidth="1"/>
    <col min="8706" max="8707" width="8" style="4" customWidth="1"/>
    <col min="8708" max="8710" width="5.6640625" style="4" customWidth="1"/>
    <col min="8711" max="8711" width="8.83203125" style="4" customWidth="1"/>
    <col min="8712" max="8712" width="16.5" style="4" customWidth="1"/>
    <col min="8713" max="8958" width="8.83203125" style="4"/>
    <col min="8959" max="8959" width="22" style="4" customWidth="1"/>
    <col min="8960" max="8961" width="5.5" style="4" customWidth="1"/>
    <col min="8962" max="8963" width="8" style="4" customWidth="1"/>
    <col min="8964" max="8966" width="5.6640625" style="4" customWidth="1"/>
    <col min="8967" max="8967" width="8.83203125" style="4" customWidth="1"/>
    <col min="8968" max="8968" width="16.5" style="4" customWidth="1"/>
    <col min="8969" max="9214" width="8.83203125" style="4"/>
    <col min="9215" max="9215" width="22" style="4" customWidth="1"/>
    <col min="9216" max="9217" width="5.5" style="4" customWidth="1"/>
    <col min="9218" max="9219" width="8" style="4" customWidth="1"/>
    <col min="9220" max="9222" width="5.6640625" style="4" customWidth="1"/>
    <col min="9223" max="9223" width="8.83203125" style="4" customWidth="1"/>
    <col min="9224" max="9224" width="16.5" style="4" customWidth="1"/>
    <col min="9225" max="9470" width="8.83203125" style="4"/>
    <col min="9471" max="9471" width="22" style="4" customWidth="1"/>
    <col min="9472" max="9473" width="5.5" style="4" customWidth="1"/>
    <col min="9474" max="9475" width="8" style="4" customWidth="1"/>
    <col min="9476" max="9478" width="5.6640625" style="4" customWidth="1"/>
    <col min="9479" max="9479" width="8.83203125" style="4" customWidth="1"/>
    <col min="9480" max="9480" width="16.5" style="4" customWidth="1"/>
    <col min="9481" max="9726" width="8.83203125" style="4"/>
    <col min="9727" max="9727" width="22" style="4" customWidth="1"/>
    <col min="9728" max="9729" width="5.5" style="4" customWidth="1"/>
    <col min="9730" max="9731" width="8" style="4" customWidth="1"/>
    <col min="9732" max="9734" width="5.6640625" style="4" customWidth="1"/>
    <col min="9735" max="9735" width="8.83203125" style="4" customWidth="1"/>
    <col min="9736" max="9736" width="16.5" style="4" customWidth="1"/>
    <col min="9737" max="9982" width="8.83203125" style="4"/>
    <col min="9983" max="9983" width="22" style="4" customWidth="1"/>
    <col min="9984" max="9985" width="5.5" style="4" customWidth="1"/>
    <col min="9986" max="9987" width="8" style="4" customWidth="1"/>
    <col min="9988" max="9990" width="5.6640625" style="4" customWidth="1"/>
    <col min="9991" max="9991" width="8.83203125" style="4" customWidth="1"/>
    <col min="9992" max="9992" width="16.5" style="4" customWidth="1"/>
    <col min="9993" max="10238" width="8.83203125" style="4"/>
    <col min="10239" max="10239" width="22" style="4" customWidth="1"/>
    <col min="10240" max="10241" width="5.5" style="4" customWidth="1"/>
    <col min="10242" max="10243" width="8" style="4" customWidth="1"/>
    <col min="10244" max="10246" width="5.6640625" style="4" customWidth="1"/>
    <col min="10247" max="10247" width="8.83203125" style="4" customWidth="1"/>
    <col min="10248" max="10248" width="16.5" style="4" customWidth="1"/>
    <col min="10249" max="10494" width="8.83203125" style="4"/>
    <col min="10495" max="10495" width="22" style="4" customWidth="1"/>
    <col min="10496" max="10497" width="5.5" style="4" customWidth="1"/>
    <col min="10498" max="10499" width="8" style="4" customWidth="1"/>
    <col min="10500" max="10502" width="5.6640625" style="4" customWidth="1"/>
    <col min="10503" max="10503" width="8.83203125" style="4" customWidth="1"/>
    <col min="10504" max="10504" width="16.5" style="4" customWidth="1"/>
    <col min="10505" max="10750" width="8.83203125" style="4"/>
    <col min="10751" max="10751" width="22" style="4" customWidth="1"/>
    <col min="10752" max="10753" width="5.5" style="4" customWidth="1"/>
    <col min="10754" max="10755" width="8" style="4" customWidth="1"/>
    <col min="10756" max="10758" width="5.6640625" style="4" customWidth="1"/>
    <col min="10759" max="10759" width="8.83203125" style="4" customWidth="1"/>
    <col min="10760" max="10760" width="16.5" style="4" customWidth="1"/>
    <col min="10761" max="11006" width="8.83203125" style="4"/>
    <col min="11007" max="11007" width="22" style="4" customWidth="1"/>
    <col min="11008" max="11009" width="5.5" style="4" customWidth="1"/>
    <col min="11010" max="11011" width="8" style="4" customWidth="1"/>
    <col min="11012" max="11014" width="5.6640625" style="4" customWidth="1"/>
    <col min="11015" max="11015" width="8.83203125" style="4" customWidth="1"/>
    <col min="11016" max="11016" width="16.5" style="4" customWidth="1"/>
    <col min="11017" max="11262" width="8.83203125" style="4"/>
    <col min="11263" max="11263" width="22" style="4" customWidth="1"/>
    <col min="11264" max="11265" width="5.5" style="4" customWidth="1"/>
    <col min="11266" max="11267" width="8" style="4" customWidth="1"/>
    <col min="11268" max="11270" width="5.6640625" style="4" customWidth="1"/>
    <col min="11271" max="11271" width="8.83203125" style="4" customWidth="1"/>
    <col min="11272" max="11272" width="16.5" style="4" customWidth="1"/>
    <col min="11273" max="11518" width="8.83203125" style="4"/>
    <col min="11519" max="11519" width="22" style="4" customWidth="1"/>
    <col min="11520" max="11521" width="5.5" style="4" customWidth="1"/>
    <col min="11522" max="11523" width="8" style="4" customWidth="1"/>
    <col min="11524" max="11526" width="5.6640625" style="4" customWidth="1"/>
    <col min="11527" max="11527" width="8.83203125" style="4" customWidth="1"/>
    <col min="11528" max="11528" width="16.5" style="4" customWidth="1"/>
    <col min="11529" max="11774" width="8.83203125" style="4"/>
    <col min="11775" max="11775" width="22" style="4" customWidth="1"/>
    <col min="11776" max="11777" width="5.5" style="4" customWidth="1"/>
    <col min="11778" max="11779" width="8" style="4" customWidth="1"/>
    <col min="11780" max="11782" width="5.6640625" style="4" customWidth="1"/>
    <col min="11783" max="11783" width="8.83203125" style="4" customWidth="1"/>
    <col min="11784" max="11784" width="16.5" style="4" customWidth="1"/>
    <col min="11785" max="12030" width="8.83203125" style="4"/>
    <col min="12031" max="12031" width="22" style="4" customWidth="1"/>
    <col min="12032" max="12033" width="5.5" style="4" customWidth="1"/>
    <col min="12034" max="12035" width="8" style="4" customWidth="1"/>
    <col min="12036" max="12038" width="5.6640625" style="4" customWidth="1"/>
    <col min="12039" max="12039" width="8.83203125" style="4" customWidth="1"/>
    <col min="12040" max="12040" width="16.5" style="4" customWidth="1"/>
    <col min="12041" max="12286" width="8.83203125" style="4"/>
    <col min="12287" max="12287" width="22" style="4" customWidth="1"/>
    <col min="12288" max="12289" width="5.5" style="4" customWidth="1"/>
    <col min="12290" max="12291" width="8" style="4" customWidth="1"/>
    <col min="12292" max="12294" width="5.6640625" style="4" customWidth="1"/>
    <col min="12295" max="12295" width="8.83203125" style="4" customWidth="1"/>
    <col min="12296" max="12296" width="16.5" style="4" customWidth="1"/>
    <col min="12297" max="12542" width="8.83203125" style="4"/>
    <col min="12543" max="12543" width="22" style="4" customWidth="1"/>
    <col min="12544" max="12545" width="5.5" style="4" customWidth="1"/>
    <col min="12546" max="12547" width="8" style="4" customWidth="1"/>
    <col min="12548" max="12550" width="5.6640625" style="4" customWidth="1"/>
    <col min="12551" max="12551" width="8.83203125" style="4" customWidth="1"/>
    <col min="12552" max="12552" width="16.5" style="4" customWidth="1"/>
    <col min="12553" max="12798" width="8.83203125" style="4"/>
    <col min="12799" max="12799" width="22" style="4" customWidth="1"/>
    <col min="12800" max="12801" width="5.5" style="4" customWidth="1"/>
    <col min="12802" max="12803" width="8" style="4" customWidth="1"/>
    <col min="12804" max="12806" width="5.6640625" style="4" customWidth="1"/>
    <col min="12807" max="12807" width="8.83203125" style="4" customWidth="1"/>
    <col min="12808" max="12808" width="16.5" style="4" customWidth="1"/>
    <col min="12809" max="13054" width="8.83203125" style="4"/>
    <col min="13055" max="13055" width="22" style="4" customWidth="1"/>
    <col min="13056" max="13057" width="5.5" style="4" customWidth="1"/>
    <col min="13058" max="13059" width="8" style="4" customWidth="1"/>
    <col min="13060" max="13062" width="5.6640625" style="4" customWidth="1"/>
    <col min="13063" max="13063" width="8.83203125" style="4" customWidth="1"/>
    <col min="13064" max="13064" width="16.5" style="4" customWidth="1"/>
    <col min="13065" max="13310" width="8.83203125" style="4"/>
    <col min="13311" max="13311" width="22" style="4" customWidth="1"/>
    <col min="13312" max="13313" width="5.5" style="4" customWidth="1"/>
    <col min="13314" max="13315" width="8" style="4" customWidth="1"/>
    <col min="13316" max="13318" width="5.6640625" style="4" customWidth="1"/>
    <col min="13319" max="13319" width="8.83203125" style="4" customWidth="1"/>
    <col min="13320" max="13320" width="16.5" style="4" customWidth="1"/>
    <col min="13321" max="13566" width="8.83203125" style="4"/>
    <col min="13567" max="13567" width="22" style="4" customWidth="1"/>
    <col min="13568" max="13569" width="5.5" style="4" customWidth="1"/>
    <col min="13570" max="13571" width="8" style="4" customWidth="1"/>
    <col min="13572" max="13574" width="5.6640625" style="4" customWidth="1"/>
    <col min="13575" max="13575" width="8.83203125" style="4" customWidth="1"/>
    <col min="13576" max="13576" width="16.5" style="4" customWidth="1"/>
    <col min="13577" max="13822" width="8.83203125" style="4"/>
    <col min="13823" max="13823" width="22" style="4" customWidth="1"/>
    <col min="13824" max="13825" width="5.5" style="4" customWidth="1"/>
    <col min="13826" max="13827" width="8" style="4" customWidth="1"/>
    <col min="13828" max="13830" width="5.6640625" style="4" customWidth="1"/>
    <col min="13831" max="13831" width="8.83203125" style="4" customWidth="1"/>
    <col min="13832" max="13832" width="16.5" style="4" customWidth="1"/>
    <col min="13833" max="14078" width="8.83203125" style="4"/>
    <col min="14079" max="14079" width="22" style="4" customWidth="1"/>
    <col min="14080" max="14081" width="5.5" style="4" customWidth="1"/>
    <col min="14082" max="14083" width="8" style="4" customWidth="1"/>
    <col min="14084" max="14086" width="5.6640625" style="4" customWidth="1"/>
    <col min="14087" max="14087" width="8.83203125" style="4" customWidth="1"/>
    <col min="14088" max="14088" width="16.5" style="4" customWidth="1"/>
    <col min="14089" max="14334" width="8.83203125" style="4"/>
    <col min="14335" max="14335" width="22" style="4" customWidth="1"/>
    <col min="14336" max="14337" width="5.5" style="4" customWidth="1"/>
    <col min="14338" max="14339" width="8" style="4" customWidth="1"/>
    <col min="14340" max="14342" width="5.6640625" style="4" customWidth="1"/>
    <col min="14343" max="14343" width="8.83203125" style="4" customWidth="1"/>
    <col min="14344" max="14344" width="16.5" style="4" customWidth="1"/>
    <col min="14345" max="14590" width="8.83203125" style="4"/>
    <col min="14591" max="14591" width="22" style="4" customWidth="1"/>
    <col min="14592" max="14593" width="5.5" style="4" customWidth="1"/>
    <col min="14594" max="14595" width="8" style="4" customWidth="1"/>
    <col min="14596" max="14598" width="5.6640625" style="4" customWidth="1"/>
    <col min="14599" max="14599" width="8.83203125" style="4" customWidth="1"/>
    <col min="14600" max="14600" width="16.5" style="4" customWidth="1"/>
    <col min="14601" max="14846" width="8.83203125" style="4"/>
    <col min="14847" max="14847" width="22" style="4" customWidth="1"/>
    <col min="14848" max="14849" width="5.5" style="4" customWidth="1"/>
    <col min="14850" max="14851" width="8" style="4" customWidth="1"/>
    <col min="14852" max="14854" width="5.6640625" style="4" customWidth="1"/>
    <col min="14855" max="14855" width="8.83203125" style="4" customWidth="1"/>
    <col min="14856" max="14856" width="16.5" style="4" customWidth="1"/>
    <col min="14857" max="15102" width="8.83203125" style="4"/>
    <col min="15103" max="15103" width="22" style="4" customWidth="1"/>
    <col min="15104" max="15105" width="5.5" style="4" customWidth="1"/>
    <col min="15106" max="15107" width="8" style="4" customWidth="1"/>
    <col min="15108" max="15110" width="5.6640625" style="4" customWidth="1"/>
    <col min="15111" max="15111" width="8.83203125" style="4" customWidth="1"/>
    <col min="15112" max="15112" width="16.5" style="4" customWidth="1"/>
    <col min="15113" max="15358" width="8.83203125" style="4"/>
    <col min="15359" max="15359" width="22" style="4" customWidth="1"/>
    <col min="15360" max="15361" width="5.5" style="4" customWidth="1"/>
    <col min="15362" max="15363" width="8" style="4" customWidth="1"/>
    <col min="15364" max="15366" width="5.6640625" style="4" customWidth="1"/>
    <col min="15367" max="15367" width="8.83203125" style="4" customWidth="1"/>
    <col min="15368" max="15368" width="16.5" style="4" customWidth="1"/>
    <col min="15369" max="15614" width="8.83203125" style="4"/>
    <col min="15615" max="15615" width="22" style="4" customWidth="1"/>
    <col min="15616" max="15617" width="5.5" style="4" customWidth="1"/>
    <col min="15618" max="15619" width="8" style="4" customWidth="1"/>
    <col min="15620" max="15622" width="5.6640625" style="4" customWidth="1"/>
    <col min="15623" max="15623" width="8.83203125" style="4" customWidth="1"/>
    <col min="15624" max="15624" width="16.5" style="4" customWidth="1"/>
    <col min="15625" max="15870" width="8.83203125" style="4"/>
    <col min="15871" max="15871" width="22" style="4" customWidth="1"/>
    <col min="15872" max="15873" width="5.5" style="4" customWidth="1"/>
    <col min="15874" max="15875" width="8" style="4" customWidth="1"/>
    <col min="15876" max="15878" width="5.6640625" style="4" customWidth="1"/>
    <col min="15879" max="15879" width="8.83203125" style="4" customWidth="1"/>
    <col min="15880" max="15880" width="16.5" style="4" customWidth="1"/>
    <col min="15881" max="16126" width="8.83203125" style="4"/>
    <col min="16127" max="16127" width="22" style="4" customWidth="1"/>
    <col min="16128" max="16129" width="5.5" style="4" customWidth="1"/>
    <col min="16130" max="16131" width="8" style="4" customWidth="1"/>
    <col min="16132" max="16134" width="5.6640625" style="4" customWidth="1"/>
    <col min="16135" max="16135" width="8.83203125" style="4" customWidth="1"/>
    <col min="16136" max="16136" width="16.5" style="4" customWidth="1"/>
    <col min="16137" max="16384" width="8.83203125" style="4"/>
  </cols>
  <sheetData>
    <row r="1" spans="3:18" ht="8.25" customHeight="1" x14ac:dyDescent="0.15"/>
    <row r="2" spans="3:18" ht="24.75" customHeight="1" x14ac:dyDescent="0.15">
      <c r="C2" s="364" t="s">
        <v>304</v>
      </c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</row>
    <row r="3" spans="3:18" ht="9" customHeight="1" x14ac:dyDescent="0.15">
      <c r="D3" s="4"/>
    </row>
    <row r="4" spans="3:18" ht="18" customHeight="1" x14ac:dyDescent="0.15">
      <c r="C4" s="5"/>
      <c r="D4" s="6"/>
      <c r="E4" s="6"/>
      <c r="F4" s="6"/>
      <c r="G4" s="6"/>
      <c r="H4" s="6"/>
      <c r="I4" s="94"/>
      <c r="J4" s="369" t="s">
        <v>297</v>
      </c>
      <c r="K4" s="371"/>
      <c r="L4" s="371"/>
      <c r="M4" s="371"/>
      <c r="N4" s="371"/>
      <c r="O4" s="371"/>
      <c r="P4" s="371"/>
      <c r="Q4" s="401"/>
    </row>
    <row r="5" spans="3:18" s="11" customFormat="1" ht="18" customHeight="1" x14ac:dyDescent="0.2">
      <c r="C5" s="103"/>
      <c r="D5" s="414"/>
      <c r="E5" s="414"/>
      <c r="F5" s="414"/>
      <c r="G5" s="414"/>
      <c r="H5" s="414"/>
      <c r="I5" s="104"/>
      <c r="J5" s="369" t="s">
        <v>10</v>
      </c>
      <c r="K5" s="370"/>
      <c r="L5" s="370"/>
      <c r="M5" s="394"/>
      <c r="N5" s="394"/>
      <c r="O5" s="394"/>
      <c r="P5" s="394"/>
      <c r="Q5" s="402"/>
    </row>
    <row r="6" spans="3:18" s="11" customFormat="1" ht="18" customHeight="1" x14ac:dyDescent="0.2">
      <c r="C6" s="10"/>
      <c r="D6" s="358"/>
      <c r="E6" s="358"/>
      <c r="F6" s="358"/>
      <c r="G6" s="358"/>
      <c r="H6" s="358"/>
      <c r="I6" s="95"/>
      <c r="J6" s="369" t="s">
        <v>11</v>
      </c>
      <c r="K6" s="370"/>
      <c r="L6" s="370"/>
      <c r="M6" s="369" t="s">
        <v>283</v>
      </c>
      <c r="N6" s="370"/>
      <c r="O6" s="370"/>
      <c r="P6" s="370"/>
      <c r="Q6" s="402"/>
    </row>
    <row r="7" spans="3:18" s="11" customFormat="1" ht="16.5" customHeight="1" x14ac:dyDescent="0.2">
      <c r="C7" s="26" t="s">
        <v>151</v>
      </c>
      <c r="D7" s="27">
        <v>2000</v>
      </c>
      <c r="E7" s="27">
        <v>2005</v>
      </c>
      <c r="F7" s="397">
        <v>2010</v>
      </c>
      <c r="G7" s="410"/>
      <c r="H7" s="397" t="s">
        <v>117</v>
      </c>
      <c r="I7" s="417"/>
      <c r="J7" s="27" t="s">
        <v>118</v>
      </c>
      <c r="K7" s="27" t="s">
        <v>118</v>
      </c>
      <c r="L7" s="27" t="s">
        <v>119</v>
      </c>
      <c r="M7" s="27" t="s">
        <v>118</v>
      </c>
      <c r="N7" s="27" t="s">
        <v>118</v>
      </c>
      <c r="O7" s="27" t="s">
        <v>119</v>
      </c>
      <c r="P7" s="397" t="s">
        <v>120</v>
      </c>
      <c r="Q7" s="415"/>
    </row>
    <row r="8" spans="3:18" s="11" customFormat="1" ht="16.5" customHeight="1" thickBot="1" x14ac:dyDescent="0.25">
      <c r="C8" s="28"/>
      <c r="D8" s="29"/>
      <c r="E8" s="29"/>
      <c r="F8" s="237"/>
      <c r="G8" s="52"/>
      <c r="H8" s="387">
        <v>2015</v>
      </c>
      <c r="I8" s="418"/>
      <c r="J8" s="29" t="s">
        <v>121</v>
      </c>
      <c r="K8" s="29" t="s">
        <v>122</v>
      </c>
      <c r="L8" s="29" t="s">
        <v>123</v>
      </c>
      <c r="M8" s="29" t="s">
        <v>121</v>
      </c>
      <c r="N8" s="29" t="s">
        <v>122</v>
      </c>
      <c r="O8" s="29" t="s">
        <v>123</v>
      </c>
      <c r="P8" s="387"/>
      <c r="Q8" s="416"/>
    </row>
    <row r="9" spans="3:18" s="11" customFormat="1" ht="24" customHeight="1" x14ac:dyDescent="0.2">
      <c r="C9" s="168" t="s">
        <v>152</v>
      </c>
      <c r="D9" s="169"/>
      <c r="E9" s="169"/>
      <c r="F9" s="170"/>
      <c r="G9" s="59"/>
      <c r="H9" s="170"/>
      <c r="I9" s="184"/>
      <c r="J9" s="169"/>
      <c r="K9" s="169"/>
      <c r="L9" s="169"/>
      <c r="M9" s="169"/>
      <c r="N9" s="169"/>
      <c r="O9" s="169"/>
      <c r="P9" s="183"/>
      <c r="Q9" s="181"/>
    </row>
    <row r="10" spans="3:18" s="11" customFormat="1" ht="27" customHeight="1" x14ac:dyDescent="0.2">
      <c r="C10" s="15" t="s">
        <v>285</v>
      </c>
      <c r="D10" s="218">
        <v>4</v>
      </c>
      <c r="E10" s="218" t="s">
        <v>153</v>
      </c>
      <c r="F10" s="88">
        <v>10.052</v>
      </c>
      <c r="G10" s="96" t="s">
        <v>218</v>
      </c>
      <c r="H10" s="240">
        <v>2</v>
      </c>
      <c r="I10" s="241">
        <v>0.8</v>
      </c>
      <c r="J10" s="242">
        <v>0</v>
      </c>
      <c r="K10" s="243">
        <v>0</v>
      </c>
      <c r="L10" s="243">
        <v>2</v>
      </c>
      <c r="M10" s="242">
        <v>0</v>
      </c>
      <c r="N10" s="243">
        <v>0</v>
      </c>
      <c r="O10" s="243">
        <v>2</v>
      </c>
      <c r="P10" s="240">
        <v>2</v>
      </c>
      <c r="Q10" s="241">
        <v>0.8</v>
      </c>
      <c r="R10" s="224"/>
    </row>
    <row r="11" spans="3:18" s="11" customFormat="1" ht="21" customHeight="1" x14ac:dyDescent="0.2">
      <c r="C11" s="15" t="s">
        <v>154</v>
      </c>
      <c r="D11" s="218">
        <v>25</v>
      </c>
      <c r="E11" s="218" t="s">
        <v>155</v>
      </c>
      <c r="F11" s="88">
        <v>11.103999999999999</v>
      </c>
      <c r="G11" s="97" t="s">
        <v>219</v>
      </c>
      <c r="H11" s="240">
        <v>6</v>
      </c>
      <c r="I11" s="241">
        <v>2</v>
      </c>
      <c r="J11" s="242">
        <v>0</v>
      </c>
      <c r="K11" s="243">
        <v>1</v>
      </c>
      <c r="L11" s="243">
        <v>5</v>
      </c>
      <c r="M11" s="242">
        <v>0</v>
      </c>
      <c r="N11" s="243">
        <v>0</v>
      </c>
      <c r="O11" s="243">
        <v>5</v>
      </c>
      <c r="P11" s="240">
        <v>5</v>
      </c>
      <c r="Q11" s="241">
        <v>2</v>
      </c>
      <c r="R11" s="224"/>
    </row>
    <row r="12" spans="3:18" s="11" customFormat="1" ht="21" customHeight="1" x14ac:dyDescent="0.2">
      <c r="C12" s="15" t="s">
        <v>156</v>
      </c>
      <c r="D12" s="218">
        <v>6</v>
      </c>
      <c r="E12" s="218" t="s">
        <v>157</v>
      </c>
      <c r="F12" s="88">
        <v>9.3940000000000001</v>
      </c>
      <c r="G12" s="97" t="s">
        <v>219</v>
      </c>
      <c r="H12" s="240">
        <v>12</v>
      </c>
      <c r="I12" s="241">
        <v>3.5</v>
      </c>
      <c r="J12" s="242">
        <v>0</v>
      </c>
      <c r="K12" s="243">
        <v>1</v>
      </c>
      <c r="L12" s="243">
        <v>11</v>
      </c>
      <c r="M12" s="242">
        <v>0</v>
      </c>
      <c r="N12" s="243">
        <v>1</v>
      </c>
      <c r="O12" s="243">
        <v>11</v>
      </c>
      <c r="P12" s="240">
        <v>12</v>
      </c>
      <c r="Q12" s="241">
        <v>3.4</v>
      </c>
      <c r="R12" s="224"/>
    </row>
    <row r="13" spans="3:18" s="11" customFormat="1" ht="25.5" customHeight="1" thickBot="1" x14ac:dyDescent="0.25">
      <c r="C13" s="25" t="s">
        <v>158</v>
      </c>
      <c r="D13" s="17">
        <v>35</v>
      </c>
      <c r="E13" s="17" t="s">
        <v>159</v>
      </c>
      <c r="F13" s="203">
        <v>30.55</v>
      </c>
      <c r="G13" s="204" t="s">
        <v>220</v>
      </c>
      <c r="H13" s="244">
        <v>20</v>
      </c>
      <c r="I13" s="245">
        <v>3.9</v>
      </c>
      <c r="J13" s="246">
        <v>0</v>
      </c>
      <c r="K13" s="247">
        <v>1</v>
      </c>
      <c r="L13" s="247">
        <v>18</v>
      </c>
      <c r="M13" s="246">
        <v>0</v>
      </c>
      <c r="N13" s="247">
        <v>1</v>
      </c>
      <c r="O13" s="247">
        <v>18</v>
      </c>
      <c r="P13" s="244">
        <v>19</v>
      </c>
      <c r="Q13" s="245">
        <v>3.8</v>
      </c>
      <c r="R13" s="224"/>
    </row>
    <row r="14" spans="3:18" s="11" customFormat="1" ht="21" customHeight="1" x14ac:dyDescent="0.2">
      <c r="C14" s="168" t="s">
        <v>160</v>
      </c>
      <c r="D14" s="169"/>
      <c r="E14" s="169"/>
      <c r="F14" s="183"/>
      <c r="G14" s="184"/>
      <c r="H14" s="248"/>
      <c r="I14" s="249"/>
      <c r="J14" s="250"/>
      <c r="K14" s="250"/>
      <c r="L14" s="251"/>
      <c r="M14" s="251"/>
      <c r="N14" s="251"/>
      <c r="O14" s="251"/>
      <c r="P14" s="248"/>
      <c r="Q14" s="249"/>
      <c r="R14" s="225"/>
    </row>
    <row r="15" spans="3:18" s="11" customFormat="1" ht="21" customHeight="1" x14ac:dyDescent="0.2">
      <c r="C15" s="15" t="s">
        <v>161</v>
      </c>
      <c r="D15" s="218">
        <v>23</v>
      </c>
      <c r="E15" s="218" t="s">
        <v>162</v>
      </c>
      <c r="F15" s="88">
        <v>15.192</v>
      </c>
      <c r="G15" s="97" t="s">
        <v>221</v>
      </c>
      <c r="H15" s="240">
        <v>15</v>
      </c>
      <c r="I15" s="241">
        <v>3.1</v>
      </c>
      <c r="J15" s="242">
        <v>2</v>
      </c>
      <c r="K15" s="243">
        <v>2</v>
      </c>
      <c r="L15" s="243">
        <v>11</v>
      </c>
      <c r="M15" s="242">
        <v>2</v>
      </c>
      <c r="N15" s="243">
        <v>2</v>
      </c>
      <c r="O15" s="243">
        <v>11</v>
      </c>
      <c r="P15" s="240">
        <v>15</v>
      </c>
      <c r="Q15" s="241">
        <v>3.1</v>
      </c>
      <c r="R15" s="225"/>
    </row>
    <row r="16" spans="3:18" s="11" customFormat="1" ht="21" customHeight="1" x14ac:dyDescent="0.2">
      <c r="C16" s="15" t="s">
        <v>163</v>
      </c>
      <c r="D16" s="218">
        <v>6</v>
      </c>
      <c r="E16" s="218" t="s">
        <v>136</v>
      </c>
      <c r="F16" s="88">
        <v>4.2359999999999998</v>
      </c>
      <c r="G16" s="97" t="s">
        <v>216</v>
      </c>
      <c r="H16" s="240">
        <v>3</v>
      </c>
      <c r="I16" s="241">
        <v>0.9</v>
      </c>
      <c r="J16" s="242">
        <v>0</v>
      </c>
      <c r="K16" s="243">
        <v>1</v>
      </c>
      <c r="L16" s="243">
        <v>2</v>
      </c>
      <c r="M16" s="242">
        <v>0</v>
      </c>
      <c r="N16" s="243">
        <v>1</v>
      </c>
      <c r="O16" s="243">
        <v>2</v>
      </c>
      <c r="P16" s="240">
        <v>3</v>
      </c>
      <c r="Q16" s="241">
        <v>0.9</v>
      </c>
      <c r="R16" s="225"/>
    </row>
    <row r="17" spans="1:18" s="11" customFormat="1" ht="21" customHeight="1" x14ac:dyDescent="0.2">
      <c r="C17" s="15" t="s">
        <v>164</v>
      </c>
      <c r="D17" s="218">
        <v>4</v>
      </c>
      <c r="E17" s="218" t="s">
        <v>165</v>
      </c>
      <c r="F17" s="88">
        <v>1.538</v>
      </c>
      <c r="G17" s="97" t="s">
        <v>222</v>
      </c>
      <c r="H17" s="240">
        <v>2</v>
      </c>
      <c r="I17" s="241">
        <v>0.6</v>
      </c>
      <c r="J17" s="242">
        <v>1</v>
      </c>
      <c r="K17" s="243">
        <v>0</v>
      </c>
      <c r="L17" s="243">
        <v>1</v>
      </c>
      <c r="M17" s="242">
        <v>1</v>
      </c>
      <c r="N17" s="243">
        <v>0</v>
      </c>
      <c r="O17" s="243">
        <v>1</v>
      </c>
      <c r="P17" s="240">
        <v>2</v>
      </c>
      <c r="Q17" s="241">
        <v>0.6</v>
      </c>
      <c r="R17" s="225"/>
    </row>
    <row r="18" spans="1:18" s="11" customFormat="1" ht="21" customHeight="1" x14ac:dyDescent="0.2">
      <c r="C18" s="15" t="s">
        <v>166</v>
      </c>
      <c r="D18" s="218">
        <v>22</v>
      </c>
      <c r="E18" s="218" t="s">
        <v>167</v>
      </c>
      <c r="F18" s="88">
        <v>4.4429999999999996</v>
      </c>
      <c r="G18" s="97" t="s">
        <v>223</v>
      </c>
      <c r="H18" s="240">
        <v>5</v>
      </c>
      <c r="I18" s="241">
        <v>1.7</v>
      </c>
      <c r="J18" s="242">
        <v>0</v>
      </c>
      <c r="K18" s="243">
        <v>1</v>
      </c>
      <c r="L18" s="243">
        <v>4</v>
      </c>
      <c r="M18" s="242">
        <v>0</v>
      </c>
      <c r="N18" s="243">
        <v>1</v>
      </c>
      <c r="O18" s="243">
        <v>4</v>
      </c>
      <c r="P18" s="240">
        <v>5</v>
      </c>
      <c r="Q18" s="241">
        <v>1.6</v>
      </c>
      <c r="R18" s="224"/>
    </row>
    <row r="19" spans="1:18" s="11" customFormat="1" ht="21" customHeight="1" thickBot="1" x14ac:dyDescent="0.25">
      <c r="C19" s="30" t="s">
        <v>168</v>
      </c>
      <c r="D19" s="31">
        <v>55</v>
      </c>
      <c r="E19" s="31" t="s">
        <v>169</v>
      </c>
      <c r="F19" s="89">
        <v>25.408999999999999</v>
      </c>
      <c r="G19" s="98" t="s">
        <v>207</v>
      </c>
      <c r="H19" s="252">
        <v>25</v>
      </c>
      <c r="I19" s="253">
        <v>4.7</v>
      </c>
      <c r="J19" s="254">
        <v>4</v>
      </c>
      <c r="K19" s="255">
        <v>4</v>
      </c>
      <c r="L19" s="255">
        <v>18</v>
      </c>
      <c r="M19" s="254">
        <v>4</v>
      </c>
      <c r="N19" s="255">
        <v>4</v>
      </c>
      <c r="O19" s="255">
        <v>18</v>
      </c>
      <c r="P19" s="252">
        <v>25</v>
      </c>
      <c r="Q19" s="253">
        <v>4.5999999999999996</v>
      </c>
      <c r="R19" s="224"/>
    </row>
    <row r="20" spans="1:18" s="11" customFormat="1" ht="21" customHeight="1" thickBot="1" x14ac:dyDescent="0.25">
      <c r="A20" s="236"/>
      <c r="B20" s="34"/>
      <c r="C20" s="198" t="s">
        <v>170</v>
      </c>
      <c r="D20" s="199">
        <v>18</v>
      </c>
      <c r="E20" s="199" t="s">
        <v>171</v>
      </c>
      <c r="F20" s="200">
        <v>11.667</v>
      </c>
      <c r="G20" s="201" t="s">
        <v>208</v>
      </c>
      <c r="H20" s="256">
        <v>16</v>
      </c>
      <c r="I20" s="257">
        <v>3.4</v>
      </c>
      <c r="J20" s="258">
        <v>1</v>
      </c>
      <c r="K20" s="259">
        <v>2</v>
      </c>
      <c r="L20" s="259">
        <v>14</v>
      </c>
      <c r="M20" s="258">
        <v>1</v>
      </c>
      <c r="N20" s="259">
        <v>2</v>
      </c>
      <c r="O20" s="259">
        <v>14</v>
      </c>
      <c r="P20" s="256">
        <v>16</v>
      </c>
      <c r="Q20" s="257">
        <v>3.4</v>
      </c>
      <c r="R20" s="224"/>
    </row>
    <row r="21" spans="1:18" s="11" customFormat="1" ht="21" customHeight="1" thickBot="1" x14ac:dyDescent="0.25">
      <c r="C21" s="198" t="s">
        <v>172</v>
      </c>
      <c r="D21" s="199">
        <v>17</v>
      </c>
      <c r="E21" s="199" t="s">
        <v>173</v>
      </c>
      <c r="F21" s="200">
        <v>9.7759999999999998</v>
      </c>
      <c r="G21" s="201" t="s">
        <v>224</v>
      </c>
      <c r="H21" s="256">
        <v>6</v>
      </c>
      <c r="I21" s="257">
        <v>1.5</v>
      </c>
      <c r="J21" s="258">
        <v>0</v>
      </c>
      <c r="K21" s="259">
        <v>2</v>
      </c>
      <c r="L21" s="259">
        <v>5</v>
      </c>
      <c r="M21" s="258">
        <v>0</v>
      </c>
      <c r="N21" s="259">
        <v>2</v>
      </c>
      <c r="O21" s="259">
        <v>5</v>
      </c>
      <c r="P21" s="256">
        <v>6</v>
      </c>
      <c r="Q21" s="257">
        <v>1.5</v>
      </c>
      <c r="R21" s="224"/>
    </row>
    <row r="22" spans="1:18" s="11" customFormat="1" ht="21" customHeight="1" thickBot="1" x14ac:dyDescent="0.25">
      <c r="C22" s="90" t="s">
        <v>174</v>
      </c>
      <c r="D22" s="91">
        <v>123</v>
      </c>
      <c r="E22" s="91" t="s">
        <v>175</v>
      </c>
      <c r="F22" s="92">
        <v>77.402000000000001</v>
      </c>
      <c r="G22" s="99" t="s">
        <v>225</v>
      </c>
      <c r="H22" s="260">
        <v>68</v>
      </c>
      <c r="I22" s="261">
        <v>10.8</v>
      </c>
      <c r="J22" s="262">
        <v>5</v>
      </c>
      <c r="K22" s="263">
        <v>8</v>
      </c>
      <c r="L22" s="263">
        <v>55</v>
      </c>
      <c r="M22" s="262">
        <v>5</v>
      </c>
      <c r="N22" s="263">
        <v>8</v>
      </c>
      <c r="O22" s="263">
        <v>54</v>
      </c>
      <c r="P22" s="260">
        <v>67</v>
      </c>
      <c r="Q22" s="261">
        <v>10.6</v>
      </c>
      <c r="R22" s="224"/>
    </row>
    <row r="23" spans="1:18" s="11" customFormat="1" ht="9" customHeight="1" x14ac:dyDescent="0.2">
      <c r="C23" s="18"/>
      <c r="D23" s="19"/>
      <c r="E23" s="19"/>
      <c r="F23" s="19"/>
      <c r="G23" s="19"/>
      <c r="H23" s="19"/>
      <c r="I23" s="100"/>
      <c r="J23" s="19"/>
      <c r="K23" s="19"/>
      <c r="L23" s="19"/>
      <c r="M23" s="19"/>
      <c r="N23" s="19"/>
      <c r="O23" s="19"/>
      <c r="P23" s="102"/>
      <c r="Q23" s="100"/>
    </row>
    <row r="24" spans="1:18" s="20" customFormat="1" ht="34.5" customHeight="1" x14ac:dyDescent="0.15">
      <c r="B24" s="85"/>
      <c r="C24" s="361" t="s">
        <v>311</v>
      </c>
      <c r="D24" s="360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93"/>
    </row>
  </sheetData>
  <mergeCells count="13">
    <mergeCell ref="C2:P2"/>
    <mergeCell ref="D6:H6"/>
    <mergeCell ref="J6:L6"/>
    <mergeCell ref="C24:P24"/>
    <mergeCell ref="D5:H5"/>
    <mergeCell ref="J4:Q4"/>
    <mergeCell ref="J5:Q5"/>
    <mergeCell ref="M6:Q6"/>
    <mergeCell ref="P7:Q7"/>
    <mergeCell ref="P8:Q8"/>
    <mergeCell ref="H7:I7"/>
    <mergeCell ref="H8:I8"/>
    <mergeCell ref="F7:G7"/>
  </mergeCells>
  <pageMargins left="1" right="1" top="1" bottom="1" header="0.5" footer="0.5"/>
  <pageSetup orientation="landscape" horizontalDpi="1200" verticalDpi="1200"/>
  <headerFooter alignWithMargins="0">
    <oddFooter>&amp;L&amp;9&amp;F: &amp;A&amp;R&amp;9&amp;D: &amp;T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A.1-1</vt:lpstr>
      <vt:lpstr> A.1-2</vt:lpstr>
      <vt:lpstr>A.1-3</vt:lpstr>
      <vt:lpstr>A.1-4</vt:lpstr>
      <vt:lpstr>A.2-1 all stat</vt:lpstr>
      <vt:lpstr>A.2-2 all stat</vt:lpstr>
      <vt:lpstr>A.2-3 all stat</vt:lpstr>
      <vt:lpstr>A.3 CS in Math</vt:lpstr>
    </vt:vector>
  </TitlesOfParts>
  <Company>Westat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Delfierro</dc:creator>
  <cp:lastModifiedBy>Microsoft Office User</cp:lastModifiedBy>
  <cp:lastPrinted>2017-08-09T18:06:04Z</cp:lastPrinted>
  <dcterms:created xsi:type="dcterms:W3CDTF">2012-02-06T21:45:54Z</dcterms:created>
  <dcterms:modified xsi:type="dcterms:W3CDTF">2018-01-22T23:40:50Z</dcterms:modified>
</cp:coreProperties>
</file>